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valeria.parlagreco\Downloads\"/>
    </mc:Choice>
  </mc:AlternateContent>
  <xr:revisionPtr revIDLastSave="0" documentId="13_ncr:1_{8BB07170-9887-49A1-A4CF-2393EC1F17B2}" xr6:coauthVersionLast="47" xr6:coauthVersionMax="47" xr10:uidLastSave="{00000000-0000-0000-0000-000000000000}"/>
  <bookViews>
    <workbookView xWindow="-110" yWindow="-110" windowWidth="19420" windowHeight="11500" tabRatio="753" firstSheet="1" activeTab="1" xr2:uid="{9369CB1E-D876-4C73-A590-C86387010C23}"/>
  </bookViews>
  <sheets>
    <sheet name="Report Finale KPI" sheetId="22" state="hidden" r:id="rId1"/>
    <sheet name="Gen" sheetId="91" r:id="rId2"/>
    <sheet name="Dati_Indic" sheetId="90" r:id="rId3"/>
    <sheet name="SP_Mod" sheetId="73" r:id="rId4"/>
    <sheet name="CE_Mod" sheetId="72" r:id="rId5"/>
    <sheet name="RF_Mod" sheetId="74" r:id="rId6"/>
  </sheets>
  <definedNames>
    <definedName name="_xlnm._FilterDatabase" localSheetId="0" hidden="1">'Report Finale KPI'!$B$2:$D$37</definedName>
    <definedName name="ACADEMY">#REF!</definedName>
    <definedName name="ACCESSI_PROGRAMMATI">#REF!</definedName>
    <definedName name="ANALYTICS__AI___MACHINE_LEARNING">#REF!</definedName>
    <definedName name="APPLICATION_E_IDENTITY_MANAGEMENT">#REF!</definedName>
    <definedName name="AUTOMAZIONE_BIBLIOTECHE">#REF!</definedName>
    <definedName name="Blindo_A1_kWh">#REF!</definedName>
    <definedName name="Blindo_B3_kWh">#REF!</definedName>
    <definedName name="COMUNICAZIONE">#REF!</definedName>
    <definedName name="CONCORSI_E_BANDI">#REF!</definedName>
    <definedName name="DA_RIBALTARE">#REF!</definedName>
    <definedName name="_xlnm.Database">#REF!</definedName>
    <definedName name="DEMATERIALIZZAZIONE">#REF!</definedName>
    <definedName name="DIDATTICA">#REF!</definedName>
    <definedName name="DIGITALIZZAZIONE">#REF!</definedName>
    <definedName name="elenco">#REF!</definedName>
    <definedName name="Famiglia">#REF!</definedName>
    <definedName name="FINANCE">#REF!</definedName>
    <definedName name="HPC">#REF!</definedName>
    <definedName name="HR__PERFORMANCE_e_VP">#REF!</definedName>
    <definedName name="MIUR_ANVUR">#REF!</definedName>
    <definedName name="NAMEX_GARR">#REF!</definedName>
    <definedName name="PROGETTI_FINANZIATI">#REF!</definedName>
    <definedName name="Q.15_A_kWh">#REF!</definedName>
    <definedName name="Q.15_B_kWh">#REF!</definedName>
    <definedName name="Q.17_B_kWh">#REF!</definedName>
    <definedName name="QUOTA_CONSUMO_AFFIDAMENTI">#REF!</definedName>
    <definedName name="RICERCA">#REF!</definedName>
    <definedName name="SANITA">#REF!</definedName>
    <definedName name="SERVIZI_GESTIONALI">#REF!</definedName>
    <definedName name="TABRESP">#REF!</definedName>
    <definedName name="TECNOPOL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90" l="1"/>
  <c r="I6" i="90"/>
  <c r="J7" i="74"/>
  <c r="J6" i="74"/>
  <c r="J7" i="73"/>
  <c r="J6" i="73"/>
  <c r="J7" i="72"/>
  <c r="J6" i="72"/>
  <c r="I48" i="72" l="1"/>
  <c r="H48" i="72"/>
  <c r="G48" i="72"/>
  <c r="F48" i="72"/>
  <c r="E48" i="72"/>
  <c r="D48" i="72"/>
  <c r="I35" i="72"/>
  <c r="H35" i="72"/>
  <c r="G35" i="72"/>
  <c r="F35" i="72"/>
  <c r="E35" i="72"/>
  <c r="D35" i="72"/>
  <c r="H28" i="74" l="1"/>
  <c r="E44" i="72"/>
  <c r="H17" i="74"/>
  <c r="H47" i="74"/>
  <c r="F45" i="73"/>
  <c r="F31" i="72"/>
  <c r="H30" i="73"/>
  <c r="H41" i="73"/>
  <c r="D48" i="73"/>
  <c r="D45" i="73"/>
  <c r="E28" i="74"/>
  <c r="E16" i="73"/>
  <c r="E48" i="73"/>
  <c r="E45" i="73"/>
  <c r="F16" i="73"/>
  <c r="F37" i="73"/>
  <c r="F48" i="73"/>
  <c r="F15" i="72"/>
  <c r="G48" i="73"/>
  <c r="H48" i="73"/>
  <c r="E34" i="74"/>
  <c r="I16" i="73"/>
  <c r="I47" i="73"/>
  <c r="I45" i="73"/>
  <c r="D17" i="74"/>
  <c r="D28" i="74"/>
  <c r="D41" i="74"/>
  <c r="D47" i="74"/>
  <c r="H25" i="72"/>
  <c r="G37" i="73"/>
  <c r="G45" i="73"/>
  <c r="G25" i="72"/>
  <c r="H16" i="73"/>
  <c r="E25" i="72"/>
  <c r="I15" i="72"/>
  <c r="D24" i="73"/>
  <c r="D15" i="72"/>
  <c r="D31" i="72"/>
  <c r="F17" i="74"/>
  <c r="F47" i="74"/>
  <c r="F24" i="73"/>
  <c r="G17" i="74"/>
  <c r="I17" i="74"/>
  <c r="E41" i="74"/>
  <c r="I24" i="73"/>
  <c r="D47" i="73"/>
  <c r="H41" i="74"/>
  <c r="F25" i="72"/>
  <c r="G16" i="73"/>
  <c r="I30" i="73"/>
  <c r="I48" i="73"/>
  <c r="I41" i="73"/>
  <c r="E17" i="74"/>
  <c r="E47" i="74"/>
  <c r="E15" i="72"/>
  <c r="E31" i="72"/>
  <c r="D44" i="72"/>
  <c r="H47" i="73"/>
  <c r="H45" i="73"/>
  <c r="D34" i="74"/>
  <c r="G47" i="74"/>
  <c r="G15" i="72"/>
  <c r="G31" i="72"/>
  <c r="F44" i="72"/>
  <c r="E24" i="73"/>
  <c r="D30" i="73"/>
  <c r="D41" i="73"/>
  <c r="F28" i="74"/>
  <c r="F34" i="74"/>
  <c r="F41" i="74"/>
  <c r="I44" i="72"/>
  <c r="H15" i="72"/>
  <c r="H31" i="72"/>
  <c r="G44" i="72"/>
  <c r="E30" i="73"/>
  <c r="E41" i="73"/>
  <c r="G28" i="74"/>
  <c r="G34" i="74"/>
  <c r="G41" i="74"/>
  <c r="I25" i="72"/>
  <c r="I31" i="72"/>
  <c r="H44" i="72"/>
  <c r="D16" i="73"/>
  <c r="G24" i="73"/>
  <c r="F30" i="73"/>
  <c r="F41" i="73"/>
  <c r="H34" i="74"/>
  <c r="E47" i="73"/>
  <c r="I47" i="74"/>
  <c r="D25" i="72"/>
  <c r="H24" i="73"/>
  <c r="G30" i="73"/>
  <c r="G41" i="73"/>
  <c r="I28" i="74"/>
  <c r="I34" i="74"/>
  <c r="I41" i="74"/>
  <c r="F47" i="73"/>
  <c r="G47" i="73"/>
  <c r="D37" i="73"/>
  <c r="E37" i="73"/>
  <c r="H37" i="73"/>
  <c r="I37" i="73"/>
  <c r="H29" i="74" l="1"/>
  <c r="H35" i="74" s="1"/>
  <c r="H42" i="74" s="1"/>
  <c r="H48" i="74" s="1"/>
  <c r="H49" i="73"/>
  <c r="H51" i="73" s="1"/>
  <c r="D25" i="73"/>
  <c r="G7" i="22" s="1"/>
  <c r="L23" i="22"/>
  <c r="G23" i="22"/>
  <c r="I26" i="22"/>
  <c r="J18" i="22"/>
  <c r="J24" i="22"/>
  <c r="H26" i="22"/>
  <c r="I23" i="22"/>
  <c r="J26" i="22"/>
  <c r="G26" i="22"/>
  <c r="L26" i="22"/>
  <c r="K20" i="22"/>
  <c r="K24" i="22"/>
  <c r="I18" i="22"/>
  <c r="I20" i="22"/>
  <c r="I24" i="22"/>
  <c r="K19" i="22"/>
  <c r="K23" i="22"/>
  <c r="H19" i="22"/>
  <c r="H23" i="22"/>
  <c r="K26" i="22"/>
  <c r="L18" i="22"/>
  <c r="L24" i="22"/>
  <c r="H18" i="22"/>
  <c r="H24" i="22"/>
  <c r="G18" i="22"/>
  <c r="G24" i="22"/>
  <c r="J23" i="22"/>
  <c r="I19" i="22"/>
  <c r="J20" i="22"/>
  <c r="H20" i="22"/>
  <c r="J19" i="22"/>
  <c r="G20" i="22"/>
  <c r="E29" i="74"/>
  <c r="I25" i="73"/>
  <c r="L19" i="22"/>
  <c r="K18" i="22"/>
  <c r="L20" i="22"/>
  <c r="E25" i="73"/>
  <c r="G19" i="22"/>
  <c r="J12" i="22"/>
  <c r="J11" i="22"/>
  <c r="J15" i="22"/>
  <c r="J14" i="22"/>
  <c r="L10" i="22"/>
  <c r="H25" i="73"/>
  <c r="K7" i="22" s="1"/>
  <c r="I12" i="22"/>
  <c r="I15" i="22"/>
  <c r="I14" i="22"/>
  <c r="I11" i="22"/>
  <c r="G12" i="22"/>
  <c r="G15" i="22"/>
  <c r="G11" i="22"/>
  <c r="G14" i="22"/>
  <c r="F25" i="73"/>
  <c r="H4" i="22"/>
  <c r="H10" i="22"/>
  <c r="E49" i="73"/>
  <c r="H12" i="22"/>
  <c r="H11" i="22"/>
  <c r="H14" i="22"/>
  <c r="H15" i="22"/>
  <c r="K5" i="22"/>
  <c r="D49" i="73"/>
  <c r="G10" i="22"/>
  <c r="I4" i="22"/>
  <c r="I10" i="22"/>
  <c r="L11" i="22"/>
  <c r="L12" i="22"/>
  <c r="L15" i="22"/>
  <c r="L14" i="22"/>
  <c r="J10" i="22"/>
  <c r="K6" i="22"/>
  <c r="K10" i="22"/>
  <c r="K11" i="22"/>
  <c r="K15" i="22"/>
  <c r="K14" i="22"/>
  <c r="K12" i="22"/>
  <c r="L4" i="22"/>
  <c r="K4" i="22"/>
  <c r="G4" i="22"/>
  <c r="I49" i="73"/>
  <c r="G49" i="73"/>
  <c r="J4" i="22"/>
  <c r="L5" i="22"/>
  <c r="J5" i="22"/>
  <c r="I5" i="22"/>
  <c r="H5" i="22"/>
  <c r="G5" i="22"/>
  <c r="F49" i="73"/>
  <c r="D36" i="72"/>
  <c r="D37" i="72" s="1"/>
  <c r="H36" i="72"/>
  <c r="H37" i="72" s="1"/>
  <c r="D29" i="74"/>
  <c r="G36" i="72"/>
  <c r="G37" i="72" s="1"/>
  <c r="E36" i="72"/>
  <c r="E37" i="72" s="1"/>
  <c r="F36" i="72"/>
  <c r="F37" i="72" s="1"/>
  <c r="G25" i="73"/>
  <c r="I36" i="72"/>
  <c r="I37" i="72" s="1"/>
  <c r="I29" i="74"/>
  <c r="F29" i="74"/>
  <c r="G29" i="74"/>
  <c r="K9" i="22" l="1"/>
  <c r="E35" i="74"/>
  <c r="E42" i="74" s="1"/>
  <c r="E48" i="74" s="1"/>
  <c r="G35" i="74"/>
  <c r="G42" i="74" s="1"/>
  <c r="G48" i="74" s="1"/>
  <c r="D35" i="74"/>
  <c r="D42" i="74" s="1"/>
  <c r="D48" i="74" s="1"/>
  <c r="I35" i="74"/>
  <c r="I42" i="74" s="1"/>
  <c r="I48" i="74" s="1"/>
  <c r="F35" i="74"/>
  <c r="F42" i="74" s="1"/>
  <c r="F48" i="74" s="1"/>
  <c r="D51" i="73"/>
  <c r="G3" i="22" s="1"/>
  <c r="G51" i="73"/>
  <c r="J3" i="22" s="1"/>
  <c r="I51" i="73"/>
  <c r="L3" i="22" s="1"/>
  <c r="E51" i="73"/>
  <c r="I9" i="22"/>
  <c r="K3" i="22"/>
  <c r="L32" i="22"/>
  <c r="J31" i="22"/>
  <c r="G32" i="22"/>
  <c r="K32" i="22"/>
  <c r="H32" i="22"/>
  <c r="G31" i="22"/>
  <c r="G13" i="22"/>
  <c r="J27" i="22"/>
  <c r="H27" i="22"/>
  <c r="L27" i="22"/>
  <c r="I27" i="22"/>
  <c r="K27" i="22"/>
  <c r="L7" i="22"/>
  <c r="L13" i="22"/>
  <c r="J7" i="22"/>
  <c r="K13" i="22"/>
  <c r="H7" i="22"/>
  <c r="H13" i="22"/>
  <c r="J13" i="22"/>
  <c r="J32" i="22"/>
  <c r="K28" i="22"/>
  <c r="J28" i="22"/>
  <c r="H31" i="22"/>
  <c r="H28" i="22"/>
  <c r="I13" i="22"/>
  <c r="I32" i="22"/>
  <c r="I31" i="22"/>
  <c r="I17" i="22"/>
  <c r="I28" i="22"/>
  <c r="L28" i="22"/>
  <c r="L31" i="22"/>
  <c r="K31" i="22"/>
  <c r="G28" i="22"/>
  <c r="G27" i="22"/>
  <c r="J6" i="22"/>
  <c r="I7" i="22"/>
  <c r="E50" i="72"/>
  <c r="E52" i="72" s="1"/>
  <c r="H17" i="22"/>
  <c r="D50" i="72"/>
  <c r="D52" i="72" s="1"/>
  <c r="G17" i="22"/>
  <c r="H50" i="72"/>
  <c r="H52" i="72" s="1"/>
  <c r="K17" i="22"/>
  <c r="F50" i="72"/>
  <c r="F52" i="72" s="1"/>
  <c r="G50" i="72"/>
  <c r="G52" i="72" s="1"/>
  <c r="J17" i="22"/>
  <c r="I50" i="72"/>
  <c r="I52" i="72" s="1"/>
  <c r="L17" i="22"/>
  <c r="H6" i="22"/>
  <c r="L9" i="22"/>
  <c r="L6" i="22"/>
  <c r="F51" i="73"/>
  <c r="G6" i="22"/>
  <c r="G9" i="22"/>
  <c r="I6" i="22"/>
  <c r="H9" i="22"/>
  <c r="J9" i="22"/>
  <c r="H3" i="22" l="1"/>
  <c r="I3" i="22"/>
  <c r="G29" i="22"/>
  <c r="L29" i="22"/>
  <c r="I29" i="22"/>
  <c r="J29" i="22"/>
  <c r="H29" i="22"/>
  <c r="K29" i="22"/>
  <c r="H16" i="22"/>
  <c r="H30" i="22"/>
  <c r="H25" i="22"/>
  <c r="J16" i="22"/>
  <c r="J30" i="22"/>
  <c r="J25" i="22"/>
  <c r="I16" i="22"/>
  <c r="I25" i="22"/>
  <c r="I30" i="22"/>
  <c r="L16" i="22"/>
  <c r="L30" i="22"/>
  <c r="L25" i="22"/>
  <c r="K16" i="22"/>
  <c r="K30" i="22"/>
  <c r="K25" i="22"/>
  <c r="G16" i="22"/>
  <c r="G30" i="22"/>
  <c r="G2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 Tino</author>
    <author>Emanuele Scatena</author>
  </authors>
  <commentList>
    <comment ref="D2" authorId="0" shapeId="0" xr:uid="{3AA162CD-3046-4E7C-929F-17F9A0690680}">
      <text>
        <r>
          <rPr>
            <b/>
            <sz val="9"/>
            <color indexed="81"/>
            <rFont val="Tahoma"/>
            <family val="2"/>
          </rPr>
          <t>Simone Tino:</t>
        </r>
        <r>
          <rPr>
            <sz val="9"/>
            <color indexed="81"/>
            <rFont val="Tahoma"/>
            <family val="2"/>
          </rPr>
          <t xml:space="preserve">
Media estrazione Società AIDA 2022
</t>
        </r>
      </text>
    </comment>
    <comment ref="B8" authorId="0" shapeId="0" xr:uid="{98D27481-E13B-47B8-A38B-103609C529EF}">
      <text>
        <r>
          <rPr>
            <b/>
            <sz val="9"/>
            <color indexed="81"/>
            <rFont val="Tahoma"/>
            <family val="2"/>
          </rPr>
          <t>Simone Tino:</t>
        </r>
        <r>
          <rPr>
            <sz val="9"/>
            <color indexed="81"/>
            <rFont val="Tahoma"/>
            <family val="2"/>
          </rPr>
          <t xml:space="preserve">
via</t>
        </r>
      </text>
    </comment>
    <comment ref="B10" authorId="1" shapeId="0" xr:uid="{0F032031-0772-465F-9D3B-1C2D82467509}">
      <text>
        <r>
          <rPr>
            <b/>
            <sz val="9"/>
            <color indexed="81"/>
            <rFont val="Tahoma"/>
            <family val="2"/>
          </rPr>
          <t>Emanuele Scatena:</t>
        </r>
        <r>
          <rPr>
            <sz val="9"/>
            <color indexed="81"/>
            <rFont val="Tahoma"/>
            <family val="2"/>
          </rPr>
          <t xml:space="preserve">
presenta leggere variazioni rispetto a quello calcolato da loro</t>
        </r>
      </text>
    </comment>
    <comment ref="H10" authorId="1" shapeId="0" xr:uid="{AD3B737A-2901-4998-95FF-45F0B769BFBC}">
      <text>
        <r>
          <rPr>
            <b/>
            <sz val="9"/>
            <color indexed="81"/>
            <rFont val="Tahoma"/>
            <family val="2"/>
          </rPr>
          <t xml:space="preserve">Emanuele Scatena
</t>
        </r>
        <r>
          <rPr>
            <sz val="9"/>
            <color indexed="81"/>
            <rFont val="Tahoma"/>
            <family val="2"/>
          </rPr>
          <t xml:space="preserve">differisce di poco
</t>
        </r>
      </text>
    </comment>
    <comment ref="B24" authorId="1" shapeId="0" xr:uid="{9A3AB2F3-D9E4-4D84-A3CB-65C1AB0D8408}">
      <text>
        <r>
          <rPr>
            <b/>
            <sz val="9"/>
            <color indexed="81"/>
            <rFont val="Tahoma"/>
            <family val="2"/>
          </rPr>
          <t>Emanuele Scatena:</t>
        </r>
        <r>
          <rPr>
            <sz val="9"/>
            <color indexed="81"/>
            <rFont val="Tahoma"/>
            <family val="2"/>
          </rPr>
          <t xml:space="preserve">
Ho preso </t>
        </r>
        <r>
          <rPr>
            <b/>
            <sz val="9"/>
            <color indexed="81"/>
            <rFont val="Tahoma"/>
            <family val="2"/>
          </rPr>
          <t xml:space="preserve">debiti finanziari totali </t>
        </r>
        <r>
          <rPr>
            <sz val="9"/>
            <color indexed="81"/>
            <rFont val="Tahoma"/>
            <family val="2"/>
          </rPr>
          <t xml:space="preserve">(escludendo altri debiti) </t>
        </r>
        <r>
          <rPr>
            <b/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liquidità</t>
        </r>
        <r>
          <rPr>
            <sz val="9"/>
            <color indexed="81"/>
            <rFont val="Tahoma"/>
            <family val="2"/>
          </rPr>
          <t xml:space="preserve"> (0 altri attività finanziarie correnti</t>
        </r>
      </text>
    </comment>
    <comment ref="G30" authorId="1" shapeId="0" xr:uid="{E1793FEF-2164-435F-9BC5-BB77B564C5E8}">
      <text>
        <r>
          <rPr>
            <b/>
            <sz val="9"/>
            <color indexed="81"/>
            <rFont val="Tahoma"/>
            <family val="2"/>
          </rPr>
          <t>Emanuele Scatena:</t>
        </r>
        <r>
          <rPr>
            <sz val="9"/>
            <color indexed="81"/>
            <rFont val="Tahoma"/>
            <family val="2"/>
          </rPr>
          <t xml:space="preserve">
Risultato prima delle imposte (negativo) </t>
        </r>
        <r>
          <rPr>
            <b/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Tahoma"/>
            <family val="2"/>
          </rPr>
          <t xml:space="preserve"> risultato operativo (negativo) 
</t>
        </r>
      </text>
    </comment>
    <comment ref="H32" authorId="1" shapeId="0" xr:uid="{C5E5C135-03A3-4116-B5DC-976DCE516555}">
      <text>
        <r>
          <rPr>
            <b/>
            <sz val="9"/>
            <color indexed="81"/>
            <rFont val="Tahoma"/>
            <family val="2"/>
          </rPr>
          <t>Emanuele Scatena:</t>
        </r>
        <r>
          <rPr>
            <sz val="9"/>
            <color indexed="81"/>
            <rFont val="Tahoma"/>
            <family val="2"/>
          </rPr>
          <t xml:space="preserve">
 diverso dal loro</t>
        </r>
      </text>
    </comment>
  </commentList>
</comments>
</file>

<file path=xl/sharedStrings.xml><?xml version="1.0" encoding="utf-8"?>
<sst xmlns="http://schemas.openxmlformats.org/spreadsheetml/2006/main" count="484" uniqueCount="315">
  <si>
    <t>Anno Base
(2022)</t>
  </si>
  <si>
    <t>Anno Ponte
(2023)</t>
  </si>
  <si>
    <t>Anno 1
(2024)</t>
  </si>
  <si>
    <t>Anno 2
(2025)</t>
  </si>
  <si>
    <t>Anno 3
(2026)</t>
  </si>
  <si>
    <t>Anno 4
(2027)</t>
  </si>
  <si>
    <t>€/000</t>
  </si>
  <si>
    <t>%</t>
  </si>
  <si>
    <t>Costi per servizi</t>
  </si>
  <si>
    <t>Oneri diversi di gestione</t>
  </si>
  <si>
    <t>Liquidità</t>
  </si>
  <si>
    <t>KPI</t>
  </si>
  <si>
    <t>Indice di autonomia finanziaria</t>
  </si>
  <si>
    <t>Indice di indebitamento complessivo</t>
  </si>
  <si>
    <t>Equity Ratio</t>
  </si>
  <si>
    <t>Rapporto di Indebitamento</t>
  </si>
  <si>
    <t>Copertura Finanziaria delle immobilizzazioni</t>
  </si>
  <si>
    <t>Rapporto PFN / MOL</t>
  </si>
  <si>
    <t>Quoziente primario di struttura</t>
  </si>
  <si>
    <t>Quoziente secondario di struttura</t>
  </si>
  <si>
    <t>Adeguatezza CIN Regolatorio</t>
  </si>
  <si>
    <t>Indice di copertura degli oneri finanziari</t>
  </si>
  <si>
    <t xml:space="preserve">Indice di liquidità </t>
  </si>
  <si>
    <t>Rigidità</t>
  </si>
  <si>
    <t>gg</t>
  </si>
  <si>
    <t>Modello matematico di analisi dei PEF</t>
  </si>
  <si>
    <t>Valutazione del</t>
  </si>
  <si>
    <t/>
  </si>
  <si>
    <t>Rev.</t>
  </si>
  <si>
    <t>Anno base</t>
  </si>
  <si>
    <t>Anno ponte</t>
  </si>
  <si>
    <t>Anno 1</t>
  </si>
  <si>
    <t>Anno 2</t>
  </si>
  <si>
    <t>Anno 3</t>
  </si>
  <si>
    <t>Anno 4</t>
  </si>
  <si>
    <t>Categoria</t>
  </si>
  <si>
    <t>Indici di Solidità Finanziaria</t>
  </si>
  <si>
    <t>Indice di indebitam. a breve</t>
  </si>
  <si>
    <t>Indice di indebitam. a lungo</t>
  </si>
  <si>
    <t>Indici di solvibilità Finanziaria</t>
  </si>
  <si>
    <t>Grado di indip. da terzi</t>
  </si>
  <si>
    <t>Capitale Circolante Netto su Attività</t>
  </si>
  <si>
    <t>Indici di copertura delle immobilizzazioni</t>
  </si>
  <si>
    <t>Cash Flow</t>
  </si>
  <si>
    <t>Indici di Solvibilità</t>
  </si>
  <si>
    <t>Indice di solvibilità corrente (current ratio)</t>
  </si>
  <si>
    <t>Tempo medio incasso crediti, in giorni</t>
  </si>
  <si>
    <t>Tempo medio pagam. debiti, in giorni</t>
  </si>
  <si>
    <t>Capitale Circolante Netto</t>
  </si>
  <si>
    <t>Posizione Finanziaria Netta (PFN)</t>
  </si>
  <si>
    <t>Indici Economici</t>
  </si>
  <si>
    <t>Redditività del totale attivo (ROA)</t>
  </si>
  <si>
    <t>Ebitda Margin</t>
  </si>
  <si>
    <t>Redditività di tutto il capitale investito (ROI)</t>
  </si>
  <si>
    <t>Redditività delle vendite (ROS)</t>
  </si>
  <si>
    <t>Redditività del capitale proprio (ROE)</t>
  </si>
  <si>
    <t>Incidenza gestione non caratteristica</t>
  </si>
  <si>
    <t>Rotazione del capitale investito - ROT</t>
  </si>
  <si>
    <t>Indice di copertura del debito</t>
  </si>
  <si>
    <t>Genova (Aeroporto di Genova S.p.A.)</t>
  </si>
  <si>
    <t>Udm</t>
  </si>
  <si>
    <t>Media del Settore</t>
  </si>
  <si>
    <t>Indice di tesoreria (Quick ratio)</t>
  </si>
  <si>
    <t>Volte</t>
  </si>
  <si>
    <t>Debt service coverage ratio</t>
  </si>
  <si>
    <t>Leva finaziaria</t>
  </si>
  <si>
    <t>Inizializzazione del Modello</t>
  </si>
  <si>
    <t>Input dati generali del Progetto</t>
  </si>
  <si>
    <t>Nome Aeroporto</t>
  </si>
  <si>
    <t>Denominazione Gestore</t>
  </si>
  <si>
    <t>Anno di fine concessione</t>
  </si>
  <si>
    <t>Anno base di Piano</t>
  </si>
  <si>
    <t>Data sottoscrizione CdP</t>
  </si>
  <si>
    <t>Data ricezione PEF</t>
  </si>
  <si>
    <t>Input dati aggiuntivi per l'elaborazione degli indicatori</t>
  </si>
  <si>
    <r>
      <t xml:space="preserve">CIN regolatorio </t>
    </r>
    <r>
      <rPr>
        <i/>
        <sz val="11"/>
        <rFont val="Calibri"/>
        <family val="2"/>
        <scheme val="minor"/>
      </rPr>
      <t>(in €/000)</t>
    </r>
  </si>
  <si>
    <r>
      <t xml:space="preserve">Altre attività finanziarie correnti </t>
    </r>
    <r>
      <rPr>
        <i/>
        <sz val="11"/>
        <rFont val="Calibri"/>
        <family val="2"/>
        <scheme val="minor"/>
      </rPr>
      <t>(in €/000)</t>
    </r>
  </si>
  <si>
    <r>
      <t xml:space="preserve">Altre attività finanziarie non correnti </t>
    </r>
    <r>
      <rPr>
        <i/>
        <sz val="11"/>
        <rFont val="Calibri"/>
        <family val="2"/>
        <scheme val="minor"/>
      </rPr>
      <t>(in €/000)</t>
    </r>
  </si>
  <si>
    <r>
      <t xml:space="preserve">Tempo di rimborso dei debiti finanziari </t>
    </r>
    <r>
      <rPr>
        <i/>
        <sz val="11"/>
        <rFont val="Calibri"/>
        <family val="2"/>
        <scheme val="minor"/>
      </rPr>
      <t>(in anni)</t>
    </r>
  </si>
  <si>
    <r>
      <t xml:space="preserve">Tasso di interesse pari al costo di capitale di debito ammesso nel calcolo del WACC </t>
    </r>
    <r>
      <rPr>
        <sz val="11"/>
        <rFont val="Calibri"/>
        <family val="2"/>
      </rPr>
      <t>*</t>
    </r>
    <r>
      <rPr>
        <i/>
        <sz val="11"/>
        <rFont val="Calibri"/>
        <family val="2"/>
      </rPr>
      <t xml:space="preserve"> (in %)</t>
    </r>
  </si>
  <si>
    <r>
      <t xml:space="preserve">Dividendi deliberati 
</t>
    </r>
    <r>
      <rPr>
        <i/>
        <sz val="11"/>
        <rFont val="Calibri"/>
        <family val="2"/>
        <scheme val="minor"/>
      </rPr>
      <t>(in €/000)</t>
    </r>
  </si>
  <si>
    <t>* Inserire il valore determinato dal Gestore ai sensi del modello tariffario di riferimento predisposto dall’Autorità dei Trasporti</t>
  </si>
  <si>
    <t>Campo testo libero</t>
  </si>
  <si>
    <t>Verifiche della corretta costruzione matematica e contabile degli schemi PEF pervenuti dal Gestore</t>
  </si>
  <si>
    <t>Conto Economico: verifica matematica ed eventuali modifiche</t>
  </si>
  <si>
    <t>Conto Economico Previsionale</t>
  </si>
  <si>
    <t>(valori in €/000)</t>
  </si>
  <si>
    <t>CE01</t>
  </si>
  <si>
    <t>VALORE DELLA PRODUZIONE</t>
  </si>
  <si>
    <t>CE02</t>
  </si>
  <si>
    <t>Ricavi attività Aviation</t>
  </si>
  <si>
    <t>CE03</t>
  </si>
  <si>
    <t>Ricavi attività NON Aviation</t>
  </si>
  <si>
    <t>CE04</t>
  </si>
  <si>
    <t>Altri ricavi</t>
  </si>
  <si>
    <t>CE05</t>
  </si>
  <si>
    <t>TOTALE valore della produzione</t>
  </si>
  <si>
    <t>controllo matematico</t>
  </si>
  <si>
    <t>CE06</t>
  </si>
  <si>
    <t>COSTI OPERATIVI</t>
  </si>
  <si>
    <t>CE07</t>
  </si>
  <si>
    <t>Costi di produzione</t>
  </si>
  <si>
    <t>CE08</t>
  </si>
  <si>
    <t>Costi per materie prime, sussidiarie, di consumo e di merci</t>
  </si>
  <si>
    <t>CE09</t>
  </si>
  <si>
    <t>CE10</t>
  </si>
  <si>
    <t>Costi godimento di beni terzi (incluso canone concessorio)</t>
  </si>
  <si>
    <t>CE11</t>
  </si>
  <si>
    <t>Costi per il personale:</t>
  </si>
  <si>
    <t>CE12</t>
  </si>
  <si>
    <t>di cui TFR e Trattam. di quiescenza e simili</t>
  </si>
  <si>
    <t>CE13</t>
  </si>
  <si>
    <t>(+/-) Var. rim. di materie prime, sussidiarie, di consumo e merci</t>
  </si>
  <si>
    <t>CE14</t>
  </si>
  <si>
    <t>CE15</t>
  </si>
  <si>
    <t>Totale</t>
  </si>
  <si>
    <t>CE16</t>
  </si>
  <si>
    <t>Ammortamenti e svalutazioni</t>
  </si>
  <si>
    <t>CE17</t>
  </si>
  <si>
    <t>Ammortamento delle immobilizzazioni materiali</t>
  </si>
  <si>
    <t>CE18</t>
  </si>
  <si>
    <t>Ammortamento delle immobilizzazioni immateriali</t>
  </si>
  <si>
    <t>CE19</t>
  </si>
  <si>
    <t>Altre svalutazioni delle immobilizzazioni</t>
  </si>
  <si>
    <t>CE20</t>
  </si>
  <si>
    <t>Svalutazione dei crediti compresi nell'attivo circolante e delle disponibilità liquide</t>
  </si>
  <si>
    <t>CE21</t>
  </si>
  <si>
    <t>CE22</t>
  </si>
  <si>
    <t>Accantonantonamenti</t>
  </si>
  <si>
    <t>CE23</t>
  </si>
  <si>
    <t>Accantonamenti per rischi</t>
  </si>
  <si>
    <t>CE24</t>
  </si>
  <si>
    <t>Altri Accantonamenti</t>
  </si>
  <si>
    <t>CE25</t>
  </si>
  <si>
    <t>CE26</t>
  </si>
  <si>
    <t>TOTALE costi operativi</t>
  </si>
  <si>
    <t>CE27</t>
  </si>
  <si>
    <t>Risultato operativo</t>
  </si>
  <si>
    <t>CE28</t>
  </si>
  <si>
    <t>Oneri e proventi finanziari</t>
  </si>
  <si>
    <t>CE29</t>
  </si>
  <si>
    <t>Interessi passivi su finananziamenti a breve</t>
  </si>
  <si>
    <t>CE30</t>
  </si>
  <si>
    <t>Interessi passivi su finananziamenti a medio-lungo termine</t>
  </si>
  <si>
    <t>CE31</t>
  </si>
  <si>
    <t>Altri Oneri e spese finanziarie</t>
  </si>
  <si>
    <t>CE32</t>
  </si>
  <si>
    <t>Interessi attivi, disponibilità liquide e altri proventi finanziari</t>
  </si>
  <si>
    <t>CE33</t>
  </si>
  <si>
    <t>Altri proventi patrimoniali</t>
  </si>
  <si>
    <t>CE34</t>
  </si>
  <si>
    <t>CE35</t>
  </si>
  <si>
    <t>Rettifiche di valore delle attività finanziarie</t>
  </si>
  <si>
    <t>CE36</t>
  </si>
  <si>
    <t>Rivalutazioni (partecipaz, titoli e immobilizzazioni finanz.)</t>
  </si>
  <si>
    <t>CE37</t>
  </si>
  <si>
    <t>Svalutazioni (partecipaz, titoli e immobilizzazioni finanz.)</t>
  </si>
  <si>
    <t>CE38</t>
  </si>
  <si>
    <t>CE39</t>
  </si>
  <si>
    <t>(+/-) Proventi e oneri straordinari</t>
  </si>
  <si>
    <t>CE40</t>
  </si>
  <si>
    <t>Risultato prima delle imposte</t>
  </si>
  <si>
    <t>CE41</t>
  </si>
  <si>
    <t>Imposte sul reddito di esercizio</t>
  </si>
  <si>
    <t>CE42</t>
  </si>
  <si>
    <t>Utile (Perdita) di esercizio</t>
  </si>
  <si>
    <t>Nota: il presente prospetto contiene i dati di Conto Economico utilizzati nelle successive elaborazioni</t>
  </si>
  <si>
    <t>Stato Patrimoniale: verifica matematica ed eventuali modifiche</t>
  </si>
  <si>
    <t>Stato Patrimoniale Previsionale</t>
  </si>
  <si>
    <t>SP01</t>
  </si>
  <si>
    <t>IMMOBILIZZAZIONI</t>
  </si>
  <si>
    <t>SP02</t>
  </si>
  <si>
    <t>Immobilizzazioni immateriali</t>
  </si>
  <si>
    <t>SP03</t>
  </si>
  <si>
    <t>Immobilizzazioni materiali</t>
  </si>
  <si>
    <t>SP04</t>
  </si>
  <si>
    <t>Immobilizzazioni finanziarie</t>
  </si>
  <si>
    <t>SP05</t>
  </si>
  <si>
    <t>Altre attività finanziarie non correnti</t>
  </si>
  <si>
    <t>SP06</t>
  </si>
  <si>
    <t>Totale Immobilizzazioni nette</t>
  </si>
  <si>
    <t>SP07</t>
  </si>
  <si>
    <t>ATTIVO CIRCOLANTE</t>
  </si>
  <si>
    <t>SP08</t>
  </si>
  <si>
    <t>SP09</t>
  </si>
  <si>
    <t>Crediti commerciali</t>
  </si>
  <si>
    <t>SP10</t>
  </si>
  <si>
    <t>Altri crediti</t>
  </si>
  <si>
    <t>SP11</t>
  </si>
  <si>
    <t>Rimanenze</t>
  </si>
  <si>
    <t>SP12</t>
  </si>
  <si>
    <t>Ratei e risconti</t>
  </si>
  <si>
    <t>SP13</t>
  </si>
  <si>
    <t>Attività finanziarie correnti</t>
  </si>
  <si>
    <t>SP14</t>
  </si>
  <si>
    <t>Totale Attivo Circolante</t>
  </si>
  <si>
    <t>SP15</t>
  </si>
  <si>
    <t>TOTALE CAPITALE INVESTITO</t>
  </si>
  <si>
    <t>SP16</t>
  </si>
  <si>
    <t>PATRIMONIO NETTO</t>
  </si>
  <si>
    <t>SP17</t>
  </si>
  <si>
    <t>Capitale sociale</t>
  </si>
  <si>
    <t>SP18</t>
  </si>
  <si>
    <t>Riserve e utili (perdite) a nuovo</t>
  </si>
  <si>
    <t>SP19</t>
  </si>
  <si>
    <t>Utile (perdita) di esercizio</t>
  </si>
  <si>
    <t>SP20</t>
  </si>
  <si>
    <t>Totale Patrimonio Netto</t>
  </si>
  <si>
    <t>SP21</t>
  </si>
  <si>
    <t>CONTRIBUTI IN C/IMPIANTI (Risconti)</t>
  </si>
  <si>
    <t>SP22</t>
  </si>
  <si>
    <t>FONDI PER RISCHI E ONERI</t>
  </si>
  <si>
    <t>SP23</t>
  </si>
  <si>
    <t>di cui Fondo Trattamento Fine Rapporto</t>
  </si>
  <si>
    <t>SP24</t>
  </si>
  <si>
    <t>DEBITI FINANZIARI</t>
  </si>
  <si>
    <t>SP25</t>
  </si>
  <si>
    <t>a breve termine</t>
  </si>
  <si>
    <t>SP26</t>
  </si>
  <si>
    <t>a lungo termine</t>
  </si>
  <si>
    <t>SP27</t>
  </si>
  <si>
    <t>SP28</t>
  </si>
  <si>
    <t>DEBITI VERSO FORNITORI</t>
  </si>
  <si>
    <t>SP29</t>
  </si>
  <si>
    <t>SP30</t>
  </si>
  <si>
    <t>SP31</t>
  </si>
  <si>
    <t>SP32</t>
  </si>
  <si>
    <t>ALTRI DEBITI</t>
  </si>
  <si>
    <t>SP33</t>
  </si>
  <si>
    <t>SP34</t>
  </si>
  <si>
    <t>SP35</t>
  </si>
  <si>
    <t>SP36</t>
  </si>
  <si>
    <t>TOTALE DEBITI</t>
  </si>
  <si>
    <t>SP37</t>
  </si>
  <si>
    <t>SP38</t>
  </si>
  <si>
    <t>SP39</t>
  </si>
  <si>
    <t>SP40</t>
  </si>
  <si>
    <t>RATEI E ALTRI RISCONTI</t>
  </si>
  <si>
    <t>SP41</t>
  </si>
  <si>
    <t>TOTALE FONTI</t>
  </si>
  <si>
    <t>Nota: il presente prospetto contiene i dati di Stato Patrimoniale utilizzati nelle successive elaborazioni</t>
  </si>
  <si>
    <t>Rendiconto Finanziario: verifica matematica ed eventuali modifiche</t>
  </si>
  <si>
    <t>Rendiconto Finanziario Previsionale</t>
  </si>
  <si>
    <t>RF01</t>
  </si>
  <si>
    <t>REDDITO OPERATIVO DELLA GESTIONE CARATTERISTICA (+/-)</t>
  </si>
  <si>
    <t>RF02</t>
  </si>
  <si>
    <t>Ammortamenti e altre Svalutazioni di Immobilizzazioni (+)</t>
  </si>
  <si>
    <t>RF03</t>
  </si>
  <si>
    <t>Svalutazioni crediti (+)</t>
  </si>
  <si>
    <t>RF04</t>
  </si>
  <si>
    <t>Accantonamento fondo rischi e oneri (escluso TFR)  (+)</t>
  </si>
  <si>
    <t>RF05</t>
  </si>
  <si>
    <t>Accantonamento TFR (+)</t>
  </si>
  <si>
    <t>RF06</t>
  </si>
  <si>
    <t>Ricavi da contributi c/Impianti di competenza dell'anno (-)</t>
  </si>
  <si>
    <t>RF07</t>
  </si>
  <si>
    <t>RF08</t>
  </si>
  <si>
    <t>FLUSSO FINANZIARIO DELLA GESTIONE TIPICA</t>
  </si>
  <si>
    <t>RF09</t>
  </si>
  <si>
    <t>Variazione dei crediti commerciali (+/-)</t>
  </si>
  <si>
    <t>RF10</t>
  </si>
  <si>
    <t>Variazione altri crediti (+/-)</t>
  </si>
  <si>
    <t>RF11</t>
  </si>
  <si>
    <t>Variazione Rimanenze (+/-)</t>
  </si>
  <si>
    <t>RF12</t>
  </si>
  <si>
    <t>Variazione ratei/risconti attivi (+/-)</t>
  </si>
  <si>
    <t>RF13</t>
  </si>
  <si>
    <t>Variazione debiti verso fornitori (+/-)</t>
  </si>
  <si>
    <t>RF14</t>
  </si>
  <si>
    <t>Variazione altri debiti (+/-)</t>
  </si>
  <si>
    <t>RF15</t>
  </si>
  <si>
    <t>Variazione ratei/altri risconti passivi (+/-)</t>
  </si>
  <si>
    <t>RF16</t>
  </si>
  <si>
    <t>Utilizzo Fondo rischi e oneri (escluso TFR) (-)</t>
  </si>
  <si>
    <t>RF17</t>
  </si>
  <si>
    <t>Utilizzo Fondo TFR (-)</t>
  </si>
  <si>
    <t>RF18</t>
  </si>
  <si>
    <t>RF19</t>
  </si>
  <si>
    <t>FLUSSO MONETARIO DELLA GESTIONE TIPICA</t>
  </si>
  <si>
    <t>RF20</t>
  </si>
  <si>
    <t>(Incremento)/decremento immobilizzazioni Materiali</t>
  </si>
  <si>
    <t>RF21</t>
  </si>
  <si>
    <t>(Incremento)/decremento immobilizzazioni Immateriali</t>
  </si>
  <si>
    <t>RF22</t>
  </si>
  <si>
    <t>(Incremento)/decremento Immob. Finanz. e Altre attività finanziarie non correnti</t>
  </si>
  <si>
    <t>RF23</t>
  </si>
  <si>
    <t>(Incremento)/decremento Attiv. finanz. correnti</t>
  </si>
  <si>
    <t>RF24</t>
  </si>
  <si>
    <t>RF25</t>
  </si>
  <si>
    <t>FLUSSO DI CASSA DOPO ATTIVITA' DI INVESTIMENTO</t>
  </si>
  <si>
    <t>RF26</t>
  </si>
  <si>
    <t>Variazione debiti finanziari a lungo termine (+/-)</t>
  </si>
  <si>
    <t>RF27</t>
  </si>
  <si>
    <t>Variazione debiti finanziari a breve termine (+/-)</t>
  </si>
  <si>
    <t>RF28</t>
  </si>
  <si>
    <t>Variazione del capitale sociale (+/-)</t>
  </si>
  <si>
    <t>RF29</t>
  </si>
  <si>
    <t xml:space="preserve">   Entrate per Contributi c/impianti (+)</t>
  </si>
  <si>
    <t>RF30</t>
  </si>
  <si>
    <t>Dividendi distribuiti (-)</t>
  </si>
  <si>
    <t>RF31</t>
  </si>
  <si>
    <t>RF32</t>
  </si>
  <si>
    <t>FLUSSO DI CASSA DOPO ATTIVITA' DI FINANZIAMENTO</t>
  </si>
  <si>
    <t>RF33</t>
  </si>
  <si>
    <t>Oneri finanziari (-)</t>
  </si>
  <si>
    <t>RF34</t>
  </si>
  <si>
    <t>Proventi finanziari (+)</t>
  </si>
  <si>
    <t>RF35</t>
  </si>
  <si>
    <t>Risultato straordinario (+/-)</t>
  </si>
  <si>
    <t>RF36</t>
  </si>
  <si>
    <t>Imposte (-)</t>
  </si>
  <si>
    <t>RF37</t>
  </si>
  <si>
    <t>RF38</t>
  </si>
  <si>
    <t>FLUSSO DI LIQUIDITA' TOTALE</t>
  </si>
  <si>
    <t>Nota: il presente prospetto contiene i dati di Rendiconto Finanziario utilizzati nelle successive elaborazioni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</si>
</sst>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_ ;\-#,##0.0\ "/>
    <numFmt numFmtId="166" formatCode="0.0%"/>
    <numFmt numFmtId="172" formatCode="_-* #,##0.0_-;\-* #,##0.0_-;_-* &quot;-&quot;??_-;_-@_-"/>
    <numFmt numFmtId="173" formatCode="_-* #,##0.0_-;\-* #,##0.0_-;_-* &quot;-&quot;?_-;_-@_-"/>
    <numFmt numFmtId="175" formatCode="_-* #,##0.00\ [$€-410]_-;\-* #,##0.00\ [$€-410]_-;_-* &quot;-&quot;??\ [$€-410]_-;_-@_-"/>
    <numFmt numFmtId="176" formatCode="#,##0_ ;[Red]\-#,##0\ 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00206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name val="Calibri"/>
      <family val="2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1"/>
    <xf numFmtId="0" fontId="5" fillId="0" borderId="1"/>
    <xf numFmtId="43" fontId="5" fillId="0" borderId="1" applyFont="0" applyFill="0" applyBorder="0" applyAlignment="0" applyProtection="0"/>
    <xf numFmtId="9" fontId="5" fillId="0" borderId="1" applyFont="0" applyFill="0" applyBorder="0" applyAlignment="0" applyProtection="0"/>
    <xf numFmtId="0" fontId="30" fillId="0" borderId="1"/>
    <xf numFmtId="9" fontId="4" fillId="0" borderId="1" applyFont="0" applyFill="0" applyBorder="0" applyAlignment="0" applyProtection="0"/>
    <xf numFmtId="0" fontId="31" fillId="0" borderId="1"/>
    <xf numFmtId="0" fontId="16" fillId="0" borderId="1"/>
    <xf numFmtId="0" fontId="3" fillId="0" borderId="1"/>
    <xf numFmtId="43" fontId="3" fillId="0" borderId="1" applyFont="0" applyFill="0" applyBorder="0" applyAlignment="0" applyProtection="0"/>
    <xf numFmtId="9" fontId="3" fillId="0" borderId="1" applyFont="0" applyFill="0" applyBorder="0" applyAlignment="0" applyProtection="0"/>
    <xf numFmtId="0" fontId="32" fillId="0" borderId="1"/>
    <xf numFmtId="0" fontId="2" fillId="0" borderId="1"/>
    <xf numFmtId="0" fontId="33" fillId="0" borderId="1" applyNumberFormat="0" applyFill="0" applyBorder="0" applyAlignment="0" applyProtection="0"/>
  </cellStyleXfs>
  <cellXfs count="262">
    <xf numFmtId="0" fontId="0" fillId="0" borderId="0" xfId="0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1" fillId="5" borderId="4" xfId="0" applyNumberFormat="1" applyFont="1" applyFill="1" applyBorder="1" applyAlignment="1">
      <alignment horizontal="center" vertical="center" wrapText="1"/>
    </xf>
    <xf numFmtId="0" fontId="5" fillId="3" borderId="1" xfId="4" applyFill="1"/>
    <xf numFmtId="0" fontId="20" fillId="2" borderId="1" xfId="4" applyFont="1" applyFill="1"/>
    <xf numFmtId="0" fontId="5" fillId="2" borderId="1" xfId="4" applyFill="1"/>
    <xf numFmtId="0" fontId="21" fillId="2" borderId="1" xfId="4" applyFont="1" applyFill="1" applyAlignment="1">
      <alignment horizontal="right"/>
    </xf>
    <xf numFmtId="14" fontId="21" fillId="2" borderId="1" xfId="4" applyNumberFormat="1" applyFont="1" applyFill="1" applyAlignment="1">
      <alignment horizontal="left"/>
    </xf>
    <xf numFmtId="0" fontId="10" fillId="2" borderId="1" xfId="4" applyFont="1" applyFill="1"/>
    <xf numFmtId="0" fontId="8" fillId="4" borderId="1" xfId="4" applyFont="1" applyFill="1"/>
    <xf numFmtId="0" fontId="5" fillId="4" borderId="1" xfId="4" applyFill="1"/>
    <xf numFmtId="0" fontId="8" fillId="3" borderId="1" xfId="4" applyFont="1" applyFill="1"/>
    <xf numFmtId="0" fontId="22" fillId="3" borderId="1" xfId="4" applyFont="1" applyFill="1" applyAlignment="1">
      <alignment horizontal="center"/>
    </xf>
    <xf numFmtId="0" fontId="22" fillId="3" borderId="1" xfId="4" applyFont="1" applyFill="1" applyAlignment="1">
      <alignment horizontal="left"/>
    </xf>
    <xf numFmtId="0" fontId="23" fillId="3" borderId="11" xfId="4" applyFont="1" applyFill="1" applyBorder="1" applyAlignment="1">
      <alignment horizontal="left" vertical="center" wrapText="1"/>
    </xf>
    <xf numFmtId="0" fontId="23" fillId="3" borderId="3" xfId="4" applyFont="1" applyFill="1" applyBorder="1" applyAlignment="1">
      <alignment horizontal="left" vertical="center" wrapText="1" indent="1"/>
    </xf>
    <xf numFmtId="0" fontId="23" fillId="3" borderId="15" xfId="4" applyFont="1" applyFill="1" applyBorder="1" applyAlignment="1">
      <alignment horizontal="left" vertical="center" wrapText="1" indent="1"/>
    </xf>
    <xf numFmtId="172" fontId="23" fillId="3" borderId="16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17" xfId="5" applyNumberFormat="1" applyFont="1" applyFill="1" applyBorder="1" applyAlignment="1" applyProtection="1">
      <alignment horizontal="left" vertical="center" wrapText="1"/>
      <protection locked="0"/>
    </xf>
    <xf numFmtId="0" fontId="8" fillId="3" borderId="14" xfId="5" applyNumberFormat="1" applyFont="1" applyFill="1" applyBorder="1" applyAlignment="1">
      <alignment horizontal="left" vertical="center" wrapText="1"/>
    </xf>
    <xf numFmtId="0" fontId="25" fillId="3" borderId="15" xfId="4" applyFont="1" applyFill="1" applyBorder="1" applyAlignment="1">
      <alignment horizontal="left" vertical="center" wrapText="1"/>
    </xf>
    <xf numFmtId="172" fontId="8" fillId="3" borderId="16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17" xfId="5" applyNumberFormat="1" applyFont="1" applyFill="1" applyBorder="1" applyAlignment="1" applyProtection="1">
      <alignment horizontal="left" vertical="center" wrapText="1"/>
      <protection locked="0"/>
    </xf>
    <xf numFmtId="0" fontId="26" fillId="3" borderId="1" xfId="5" applyNumberFormat="1" applyFont="1" applyFill="1" applyBorder="1" applyAlignment="1">
      <alignment horizontal="left" vertical="center" wrapText="1"/>
    </xf>
    <xf numFmtId="172" fontId="8" fillId="3" borderId="14" xfId="5" applyNumberFormat="1" applyFont="1" applyFill="1" applyBorder="1" applyAlignment="1">
      <alignment horizontal="left" vertical="center" wrapText="1"/>
    </xf>
    <xf numFmtId="172" fontId="8" fillId="3" borderId="16" xfId="5" applyNumberFormat="1" applyFont="1" applyFill="1" applyBorder="1" applyAlignment="1">
      <alignment horizontal="left" vertical="center" wrapText="1"/>
    </xf>
    <xf numFmtId="172" fontId="8" fillId="3" borderId="13" xfId="5" applyNumberFormat="1" applyFont="1" applyFill="1" applyBorder="1" applyAlignment="1">
      <alignment horizontal="left" vertical="center" wrapText="1"/>
    </xf>
    <xf numFmtId="0" fontId="23" fillId="3" borderId="3" xfId="4" applyFont="1" applyFill="1" applyBorder="1" applyAlignment="1">
      <alignment horizontal="left" vertical="center" wrapText="1"/>
    </xf>
    <xf numFmtId="173" fontId="5" fillId="3" borderId="1" xfId="4" applyNumberFormat="1" applyFill="1"/>
    <xf numFmtId="0" fontId="8" fillId="3" borderId="2" xfId="5" applyNumberFormat="1" applyFont="1" applyFill="1" applyBorder="1" applyAlignment="1">
      <alignment horizontal="left" vertical="center" wrapText="1"/>
    </xf>
    <xf numFmtId="0" fontId="25" fillId="3" borderId="3" xfId="4" applyFont="1" applyFill="1" applyBorder="1" applyAlignment="1">
      <alignment horizontal="left" vertical="center" wrapText="1" indent="1"/>
    </xf>
    <xf numFmtId="0" fontId="8" fillId="8" borderId="7" xfId="5" applyNumberFormat="1" applyFont="1" applyFill="1" applyBorder="1" applyAlignment="1">
      <alignment horizontal="left" vertical="center" wrapText="1"/>
    </xf>
    <xf numFmtId="0" fontId="25" fillId="8" borderId="18" xfId="4" applyFont="1" applyFill="1" applyBorder="1" applyAlignment="1">
      <alignment horizontal="left" vertical="center" wrapText="1"/>
    </xf>
    <xf numFmtId="172" fontId="8" fillId="8" borderId="8" xfId="5" applyNumberFormat="1" applyFont="1" applyFill="1" applyBorder="1" applyAlignment="1" applyProtection="1">
      <alignment horizontal="left" vertical="center" wrapText="1"/>
      <protection locked="0"/>
    </xf>
    <xf numFmtId="172" fontId="8" fillId="8" borderId="9" xfId="5" applyNumberFormat="1" applyFont="1" applyFill="1" applyBorder="1" applyAlignment="1" applyProtection="1">
      <alignment horizontal="left" vertical="center" wrapText="1"/>
      <protection locked="0"/>
    </xf>
    <xf numFmtId="172" fontId="8" fillId="8" borderId="7" xfId="5" applyNumberFormat="1" applyFont="1" applyFill="1" applyBorder="1" applyAlignment="1">
      <alignment horizontal="left" vertical="center" wrapText="1"/>
    </xf>
    <xf numFmtId="172" fontId="8" fillId="8" borderId="8" xfId="5" applyNumberFormat="1" applyFont="1" applyFill="1" applyBorder="1" applyAlignment="1">
      <alignment horizontal="left" vertical="center" wrapText="1"/>
    </xf>
    <xf numFmtId="172" fontId="8" fillId="8" borderId="9" xfId="5" applyNumberFormat="1" applyFont="1" applyFill="1" applyBorder="1" applyAlignment="1">
      <alignment horizontal="left" vertical="center" wrapText="1"/>
    </xf>
    <xf numFmtId="0" fontId="25" fillId="3" borderId="3" xfId="4" applyFont="1" applyFill="1" applyBorder="1" applyAlignment="1">
      <alignment horizontal="left" vertical="center" wrapText="1"/>
    </xf>
    <xf numFmtId="0" fontId="23" fillId="3" borderId="3" xfId="4" quotePrefix="1" applyFont="1" applyFill="1" applyBorder="1" applyAlignment="1">
      <alignment horizontal="left" vertical="center" wrapText="1" indent="1"/>
    </xf>
    <xf numFmtId="0" fontId="8" fillId="3" borderId="10" xfId="5" applyNumberFormat="1" applyFont="1" applyFill="1" applyBorder="1" applyAlignment="1">
      <alignment horizontal="left" vertical="center" wrapText="1"/>
    </xf>
    <xf numFmtId="0" fontId="25" fillId="3" borderId="11" xfId="4" applyFont="1" applyFill="1" applyBorder="1" applyAlignment="1">
      <alignment horizontal="left" vertical="center" wrapText="1"/>
    </xf>
    <xf numFmtId="172" fontId="8" fillId="3" borderId="19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20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1" xfId="5" applyNumberFormat="1" applyFont="1" applyFill="1" applyBorder="1" applyAlignment="1">
      <alignment horizontal="left" vertical="center" wrapText="1"/>
    </xf>
    <xf numFmtId="172" fontId="8" fillId="3" borderId="10" xfId="5" applyNumberFormat="1" applyFont="1" applyFill="1" applyBorder="1" applyAlignment="1">
      <alignment horizontal="left" vertical="center" wrapText="1"/>
    </xf>
    <xf numFmtId="172" fontId="8" fillId="3" borderId="19" xfId="5" applyNumberFormat="1" applyFont="1" applyFill="1" applyBorder="1" applyAlignment="1">
      <alignment horizontal="left" vertical="center" wrapText="1"/>
    </xf>
    <xf numFmtId="172" fontId="8" fillId="3" borderId="20" xfId="5" applyNumberFormat="1" applyFont="1" applyFill="1" applyBorder="1" applyAlignment="1">
      <alignment horizontal="left" vertical="center" wrapText="1"/>
    </xf>
    <xf numFmtId="172" fontId="8" fillId="3" borderId="1" xfId="4" applyNumberFormat="1" applyFont="1" applyFill="1"/>
    <xf numFmtId="0" fontId="23" fillId="3" borderId="41" xfId="4" applyFont="1" applyFill="1" applyBorder="1" applyAlignment="1">
      <alignment horizontal="left" vertical="center" wrapText="1" indent="1"/>
    </xf>
    <xf numFmtId="172" fontId="5" fillId="3" borderId="1" xfId="4" applyNumberFormat="1" applyFill="1"/>
    <xf numFmtId="173" fontId="8" fillId="3" borderId="1" xfId="4" applyNumberFormat="1" applyFont="1" applyFill="1"/>
    <xf numFmtId="0" fontId="23" fillId="3" borderId="3" xfId="4" applyFont="1" applyFill="1" applyBorder="1" applyAlignment="1">
      <alignment horizontal="right" vertical="center" wrapText="1"/>
    </xf>
    <xf numFmtId="0" fontId="8" fillId="3" borderId="40" xfId="5" applyNumberFormat="1" applyFont="1" applyFill="1" applyBorder="1" applyAlignment="1">
      <alignment horizontal="left" vertical="center" wrapText="1"/>
    </xf>
    <xf numFmtId="0" fontId="25" fillId="3" borderId="41" xfId="4" applyFont="1" applyFill="1" applyBorder="1" applyAlignment="1">
      <alignment horizontal="right" vertical="center" wrapText="1"/>
    </xf>
    <xf numFmtId="0" fontId="23" fillId="3" borderId="36" xfId="4" applyFont="1" applyFill="1" applyBorder="1" applyAlignment="1">
      <alignment horizontal="right" vertical="center" wrapText="1"/>
    </xf>
    <xf numFmtId="0" fontId="25" fillId="3" borderId="55" xfId="4" applyFont="1" applyFill="1" applyBorder="1" applyAlignment="1">
      <alignment horizontal="right" vertical="center" wrapText="1"/>
    </xf>
    <xf numFmtId="0" fontId="22" fillId="3" borderId="1" xfId="4" applyFont="1" applyFill="1"/>
    <xf numFmtId="0" fontId="22" fillId="4" borderId="1" xfId="4" applyFont="1" applyFill="1"/>
    <xf numFmtId="0" fontId="22" fillId="3" borderId="1" xfId="5" applyNumberFormat="1" applyFont="1" applyFill="1" applyBorder="1" applyAlignment="1">
      <alignment horizontal="center"/>
    </xf>
    <xf numFmtId="0" fontId="22" fillId="3" borderId="1" xfId="5" applyNumberFormat="1" applyFont="1" applyFill="1" applyBorder="1" applyAlignment="1">
      <alignment horizontal="left" vertical="center" wrapText="1"/>
    </xf>
    <xf numFmtId="0" fontId="23" fillId="3" borderId="14" xfId="5" applyNumberFormat="1" applyFont="1" applyFill="1" applyBorder="1" applyAlignment="1">
      <alignment horizontal="left" vertical="center" wrapText="1"/>
    </xf>
    <xf numFmtId="0" fontId="23" fillId="3" borderId="15" xfId="4" applyFont="1" applyFill="1" applyBorder="1" applyAlignment="1">
      <alignment horizontal="left" vertical="center" wrapText="1"/>
    </xf>
    <xf numFmtId="0" fontId="24" fillId="3" borderId="1" xfId="5" applyNumberFormat="1" applyFont="1" applyFill="1" applyBorder="1" applyAlignment="1">
      <alignment horizontal="left" vertical="center" wrapText="1"/>
    </xf>
    <xf numFmtId="172" fontId="23" fillId="3" borderId="14" xfId="5" applyNumberFormat="1" applyFont="1" applyFill="1" applyBorder="1" applyAlignment="1">
      <alignment horizontal="left" vertical="center" wrapText="1"/>
    </xf>
    <xf numFmtId="172" fontId="23" fillId="3" borderId="16" xfId="5" applyNumberFormat="1" applyFont="1" applyFill="1" applyBorder="1" applyAlignment="1">
      <alignment horizontal="left" vertical="center" wrapText="1"/>
    </xf>
    <xf numFmtId="172" fontId="23" fillId="3" borderId="17" xfId="5" applyNumberFormat="1" applyFont="1" applyFill="1" applyBorder="1" applyAlignment="1">
      <alignment horizontal="left" vertical="center" wrapText="1"/>
    </xf>
    <xf numFmtId="0" fontId="25" fillId="8" borderId="7" xfId="5" applyNumberFormat="1" applyFont="1" applyFill="1" applyBorder="1" applyAlignment="1">
      <alignment horizontal="left" vertical="center" wrapText="1"/>
    </xf>
    <xf numFmtId="172" fontId="25" fillId="8" borderId="8" xfId="5" applyNumberFormat="1" applyFont="1" applyFill="1" applyBorder="1" applyAlignment="1" applyProtection="1">
      <alignment horizontal="left" vertical="center" wrapText="1"/>
      <protection locked="0"/>
    </xf>
    <xf numFmtId="172" fontId="25" fillId="8" borderId="9" xfId="5" applyNumberFormat="1" applyFont="1" applyFill="1" applyBorder="1" applyAlignment="1" applyProtection="1">
      <alignment horizontal="left" vertical="center" wrapText="1"/>
      <protection locked="0"/>
    </xf>
    <xf numFmtId="172" fontId="25" fillId="8" borderId="7" xfId="5" applyNumberFormat="1" applyFont="1" applyFill="1" applyBorder="1" applyAlignment="1">
      <alignment horizontal="left" vertical="center" wrapText="1"/>
    </xf>
    <xf numFmtId="172" fontId="25" fillId="8" borderId="8" xfId="5" applyNumberFormat="1" applyFont="1" applyFill="1" applyBorder="1" applyAlignment="1">
      <alignment horizontal="left" vertical="center" wrapText="1"/>
    </xf>
    <xf numFmtId="172" fontId="25" fillId="8" borderId="9" xfId="5" applyNumberFormat="1" applyFont="1" applyFill="1" applyBorder="1" applyAlignment="1">
      <alignment horizontal="left" vertical="center" wrapText="1"/>
    </xf>
    <xf numFmtId="0" fontId="23" fillId="3" borderId="10" xfId="5" applyNumberFormat="1" applyFont="1" applyFill="1" applyBorder="1" applyAlignment="1">
      <alignment horizontal="left" vertical="center" wrapText="1"/>
    </xf>
    <xf numFmtId="172" fontId="23" fillId="3" borderId="19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20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10" xfId="5" applyNumberFormat="1" applyFont="1" applyFill="1" applyBorder="1" applyAlignment="1">
      <alignment horizontal="left" vertical="center" wrapText="1"/>
    </xf>
    <xf numFmtId="172" fontId="23" fillId="3" borderId="19" xfId="5" applyNumberFormat="1" applyFont="1" applyFill="1" applyBorder="1" applyAlignment="1">
      <alignment horizontal="left" vertical="center" wrapText="1"/>
    </xf>
    <xf numFmtId="172" fontId="23" fillId="3" borderId="20" xfId="5" applyNumberFormat="1" applyFont="1" applyFill="1" applyBorder="1" applyAlignment="1">
      <alignment horizontal="left" vertical="center" wrapText="1"/>
    </xf>
    <xf numFmtId="0" fontId="23" fillId="3" borderId="2" xfId="5" applyNumberFormat="1" applyFont="1" applyFill="1" applyBorder="1" applyAlignment="1">
      <alignment horizontal="left" vertical="center" wrapText="1"/>
    </xf>
    <xf numFmtId="172" fontId="23" fillId="3" borderId="12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13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2" xfId="5" applyNumberFormat="1" applyFont="1" applyFill="1" applyBorder="1" applyAlignment="1">
      <alignment horizontal="left" vertical="center" wrapText="1"/>
    </xf>
    <xf numFmtId="172" fontId="23" fillId="3" borderId="12" xfId="5" applyNumberFormat="1" applyFont="1" applyFill="1" applyBorder="1" applyAlignment="1">
      <alignment horizontal="left" vertical="center" wrapText="1"/>
    </xf>
    <xf numFmtId="172" fontId="23" fillId="3" borderId="13" xfId="5" applyNumberFormat="1" applyFont="1" applyFill="1" applyBorder="1" applyAlignment="1">
      <alignment horizontal="left" vertical="center" wrapText="1"/>
    </xf>
    <xf numFmtId="172" fontId="23" fillId="3" borderId="21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22" xfId="5" applyNumberFormat="1" applyFont="1" applyFill="1" applyBorder="1" applyAlignment="1" applyProtection="1">
      <alignment horizontal="left" vertical="center" wrapText="1"/>
      <protection locked="0"/>
    </xf>
    <xf numFmtId="0" fontId="25" fillId="3" borderId="2" xfId="5" applyNumberFormat="1" applyFont="1" applyFill="1" applyBorder="1" applyAlignment="1">
      <alignment horizontal="left" vertical="center" wrapText="1"/>
    </xf>
    <xf numFmtId="172" fontId="25" fillId="3" borderId="23" xfId="5" applyNumberFormat="1" applyFont="1" applyFill="1" applyBorder="1" applyAlignment="1" applyProtection="1">
      <alignment horizontal="left" vertical="center" wrapText="1"/>
      <protection locked="0"/>
    </xf>
    <xf numFmtId="172" fontId="25" fillId="3" borderId="24" xfId="5" applyNumberFormat="1" applyFont="1" applyFill="1" applyBorder="1" applyAlignment="1" applyProtection="1">
      <alignment horizontal="left" vertical="center" wrapText="1"/>
      <protection locked="0"/>
    </xf>
    <xf numFmtId="172" fontId="25" fillId="3" borderId="25" xfId="5" applyNumberFormat="1" applyFont="1" applyFill="1" applyBorder="1" applyAlignment="1">
      <alignment horizontal="left" vertical="center" wrapText="1"/>
    </xf>
    <xf numFmtId="172" fontId="25" fillId="3" borderId="23" xfId="5" applyNumberFormat="1" applyFont="1" applyFill="1" applyBorder="1" applyAlignment="1">
      <alignment horizontal="left" vertical="center" wrapText="1"/>
    </xf>
    <xf numFmtId="172" fontId="25" fillId="3" borderId="24" xfId="5" applyNumberFormat="1" applyFont="1" applyFill="1" applyBorder="1" applyAlignment="1">
      <alignment horizontal="left" vertical="center" wrapText="1"/>
    </xf>
    <xf numFmtId="172" fontId="23" fillId="3" borderId="26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27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28" xfId="5" applyNumberFormat="1" applyFont="1" applyFill="1" applyBorder="1" applyAlignment="1">
      <alignment horizontal="left" vertical="center" wrapText="1"/>
    </xf>
    <xf numFmtId="172" fontId="23" fillId="3" borderId="26" xfId="5" applyNumberFormat="1" applyFont="1" applyFill="1" applyBorder="1" applyAlignment="1">
      <alignment horizontal="left" vertical="center" wrapText="1"/>
    </xf>
    <xf numFmtId="172" fontId="23" fillId="3" borderId="27" xfId="5" applyNumberFormat="1" applyFont="1" applyFill="1" applyBorder="1" applyAlignment="1">
      <alignment horizontal="left" vertical="center" wrapText="1"/>
    </xf>
    <xf numFmtId="172" fontId="23" fillId="3" borderId="29" xfId="5" applyNumberFormat="1" applyFont="1" applyFill="1" applyBorder="1" applyAlignment="1" applyProtection="1">
      <alignment horizontal="left" vertical="center" wrapText="1"/>
      <protection locked="0"/>
    </xf>
    <xf numFmtId="172" fontId="23" fillId="3" borderId="30" xfId="5" applyNumberFormat="1" applyFont="1" applyFill="1" applyBorder="1" applyAlignment="1" applyProtection="1">
      <alignment horizontal="left" vertical="center" wrapText="1"/>
      <protection locked="0"/>
    </xf>
    <xf numFmtId="0" fontId="25" fillId="3" borderId="10" xfId="5" applyNumberFormat="1" applyFont="1" applyFill="1" applyBorder="1" applyAlignment="1">
      <alignment horizontal="left" vertical="center" wrapText="1"/>
    </xf>
    <xf numFmtId="172" fontId="25" fillId="3" borderId="33" xfId="5" applyNumberFormat="1" applyFont="1" applyFill="1" applyBorder="1" applyAlignment="1" applyProtection="1">
      <alignment horizontal="left" vertical="center" wrapText="1"/>
      <protection locked="0"/>
    </xf>
    <xf numFmtId="172" fontId="25" fillId="3" borderId="34" xfId="5" applyNumberFormat="1" applyFont="1" applyFill="1" applyBorder="1" applyAlignment="1" applyProtection="1">
      <alignment horizontal="left" vertical="center" wrapText="1"/>
      <protection locked="0"/>
    </xf>
    <xf numFmtId="172" fontId="25" fillId="3" borderId="35" xfId="5" applyNumberFormat="1" applyFont="1" applyFill="1" applyBorder="1" applyAlignment="1" applyProtection="1">
      <alignment horizontal="left" vertical="center" wrapText="1"/>
      <protection locked="0"/>
    </xf>
    <xf numFmtId="0" fontId="23" fillId="3" borderId="28" xfId="5" applyNumberFormat="1" applyFont="1" applyFill="1" applyBorder="1" applyAlignment="1">
      <alignment horizontal="left" vertical="center" wrapText="1"/>
    </xf>
    <xf numFmtId="0" fontId="23" fillId="3" borderId="36" xfId="4" applyFont="1" applyFill="1" applyBorder="1" applyAlignment="1">
      <alignment horizontal="left" vertical="center" wrapText="1"/>
    </xf>
    <xf numFmtId="172" fontId="25" fillId="3" borderId="37" xfId="5" applyNumberFormat="1" applyFont="1" applyFill="1" applyBorder="1" applyAlignment="1" applyProtection="1">
      <alignment horizontal="left" vertical="center" wrapText="1"/>
      <protection locked="0"/>
    </xf>
    <xf numFmtId="172" fontId="25" fillId="3" borderId="38" xfId="5" applyNumberFormat="1" applyFont="1" applyFill="1" applyBorder="1" applyAlignment="1" applyProtection="1">
      <alignment horizontal="left" vertical="center" wrapText="1"/>
      <protection locked="0"/>
    </xf>
    <xf numFmtId="172" fontId="25" fillId="3" borderId="39" xfId="5" applyNumberFormat="1" applyFont="1" applyFill="1" applyBorder="1" applyAlignment="1" applyProtection="1">
      <alignment horizontal="left" vertical="center" wrapText="1"/>
      <protection locked="0"/>
    </xf>
    <xf numFmtId="0" fontId="25" fillId="3" borderId="40" xfId="5" applyNumberFormat="1" applyFont="1" applyFill="1" applyBorder="1" applyAlignment="1">
      <alignment horizontal="left" vertical="center" wrapText="1"/>
    </xf>
    <xf numFmtId="0" fontId="25" fillId="3" borderId="41" xfId="4" applyFont="1" applyFill="1" applyBorder="1" applyAlignment="1">
      <alignment horizontal="left" vertical="center" wrapText="1"/>
    </xf>
    <xf numFmtId="172" fontId="25" fillId="3" borderId="44" xfId="5" applyNumberFormat="1" applyFont="1" applyFill="1" applyBorder="1" applyAlignment="1">
      <alignment horizontal="left" vertical="center" wrapText="1"/>
    </xf>
    <xf numFmtId="0" fontId="27" fillId="3" borderId="1" xfId="5" applyNumberFormat="1" applyFont="1" applyFill="1" applyBorder="1" applyAlignment="1">
      <alignment horizontal="left" vertical="center" wrapText="1"/>
    </xf>
    <xf numFmtId="172" fontId="0" fillId="3" borderId="1" xfId="5" applyNumberFormat="1" applyFont="1" applyFill="1"/>
    <xf numFmtId="0" fontId="8" fillId="3" borderId="7" xfId="5" applyNumberFormat="1" applyFont="1" applyFill="1" applyBorder="1" applyAlignment="1">
      <alignment horizontal="left" vertical="center" wrapText="1"/>
    </xf>
    <xf numFmtId="0" fontId="25" fillId="3" borderId="18" xfId="4" applyFont="1" applyFill="1" applyBorder="1" applyAlignment="1">
      <alignment horizontal="left" vertical="center" wrapText="1"/>
    </xf>
    <xf numFmtId="172" fontId="8" fillId="3" borderId="8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9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7" xfId="5" applyNumberFormat="1" applyFont="1" applyFill="1" applyBorder="1" applyAlignment="1">
      <alignment horizontal="left" vertical="center" wrapText="1"/>
    </xf>
    <xf numFmtId="172" fontId="8" fillId="3" borderId="8" xfId="5" applyNumberFormat="1" applyFont="1" applyFill="1" applyBorder="1" applyAlignment="1">
      <alignment horizontal="left" vertical="center" wrapText="1"/>
    </xf>
    <xf numFmtId="172" fontId="8" fillId="3" borderId="9" xfId="5" applyNumberFormat="1" applyFont="1" applyFill="1" applyBorder="1" applyAlignment="1">
      <alignment horizontal="left" vertical="center" wrapText="1"/>
    </xf>
    <xf numFmtId="0" fontId="23" fillId="3" borderId="36" xfId="4" applyFont="1" applyFill="1" applyBorder="1" applyAlignment="1">
      <alignment horizontal="left" vertical="center" wrapText="1" indent="1"/>
    </xf>
    <xf numFmtId="172" fontId="8" fillId="3" borderId="53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54" xfId="5" applyNumberFormat="1" applyFont="1" applyFill="1" applyBorder="1" applyAlignment="1" applyProtection="1">
      <alignment horizontal="left" vertical="center" wrapText="1"/>
      <protection locked="0"/>
    </xf>
    <xf numFmtId="172" fontId="8" fillId="3" borderId="40" xfId="5" applyNumberFormat="1" applyFont="1" applyFill="1" applyBorder="1" applyAlignment="1">
      <alignment horizontal="left" vertical="center" wrapText="1"/>
    </xf>
    <xf numFmtId="172" fontId="8" fillId="3" borderId="53" xfId="5" applyNumberFormat="1" applyFont="1" applyFill="1" applyBorder="1" applyAlignment="1">
      <alignment horizontal="left" vertical="center" wrapText="1"/>
    </xf>
    <xf numFmtId="172" fontId="8" fillId="3" borderId="54" xfId="5" applyNumberFormat="1" applyFont="1" applyFill="1" applyBorder="1" applyAlignment="1">
      <alignment horizontal="left" vertical="center" wrapText="1"/>
    </xf>
    <xf numFmtId="0" fontId="23" fillId="0" borderId="3" xfId="4" applyFont="1" applyBorder="1" applyAlignment="1">
      <alignment horizontal="left" vertical="center" wrapText="1" indent="1"/>
    </xf>
    <xf numFmtId="0" fontId="23" fillId="0" borderId="3" xfId="4" applyFont="1" applyBorder="1" applyAlignment="1">
      <alignment horizontal="left" vertical="center" wrapText="1"/>
    </xf>
    <xf numFmtId="172" fontId="23" fillId="3" borderId="1" xfId="5" applyNumberFormat="1" applyFont="1" applyFill="1" applyBorder="1" applyAlignment="1">
      <alignment horizontal="left" vertical="center" wrapText="1"/>
    </xf>
    <xf numFmtId="0" fontId="23" fillId="3" borderId="1" xfId="4" applyFont="1" applyFill="1"/>
    <xf numFmtId="172" fontId="8" fillId="8" borderId="53" xfId="5" applyNumberFormat="1" applyFont="1" applyFill="1" applyBorder="1" applyAlignment="1" applyProtection="1">
      <alignment horizontal="left" vertical="center" wrapText="1"/>
      <protection locked="0"/>
    </xf>
    <xf numFmtId="172" fontId="8" fillId="8" borderId="54" xfId="5" applyNumberFormat="1" applyFont="1" applyFill="1" applyBorder="1" applyAlignment="1" applyProtection="1">
      <alignment horizontal="left" vertical="center" wrapText="1"/>
      <protection locked="0"/>
    </xf>
    <xf numFmtId="9" fontId="11" fillId="5" borderId="4" xfId="2" applyFont="1" applyFill="1" applyBorder="1" applyAlignment="1">
      <alignment horizontal="center" vertical="center" wrapText="1"/>
    </xf>
    <xf numFmtId="2" fontId="11" fillId="5" borderId="4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75" fontId="11" fillId="5" borderId="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horizontal="left"/>
    </xf>
    <xf numFmtId="2" fontId="11" fillId="4" borderId="4" xfId="0" applyNumberFormat="1" applyFont="1" applyFill="1" applyBorder="1" applyAlignment="1">
      <alignment horizontal="center" vertical="center" wrapText="1"/>
    </xf>
    <xf numFmtId="2" fontId="11" fillId="4" borderId="4" xfId="2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4" fontId="11" fillId="4" borderId="4" xfId="0" applyNumberFormat="1" applyFont="1" applyFill="1" applyBorder="1" applyAlignment="1">
      <alignment horizontal="center" vertical="center" wrapText="1"/>
    </xf>
    <xf numFmtId="0" fontId="23" fillId="12" borderId="0" xfId="0" applyFont="1" applyFill="1" applyAlignment="1">
      <alignment horizontal="left" vertical="center"/>
    </xf>
    <xf numFmtId="0" fontId="20" fillId="2" borderId="1" xfId="11" applyFont="1" applyFill="1"/>
    <xf numFmtId="0" fontId="3" fillId="2" borderId="1" xfId="11" applyFill="1"/>
    <xf numFmtId="0" fontId="21" fillId="2" borderId="1" xfId="11" applyFont="1" applyFill="1" applyAlignment="1">
      <alignment horizontal="right"/>
    </xf>
    <xf numFmtId="14" fontId="21" fillId="2" borderId="1" xfId="11" applyNumberFormat="1" applyFont="1" applyFill="1" applyAlignment="1">
      <alignment horizontal="left"/>
    </xf>
    <xf numFmtId="0" fontId="3" fillId="3" borderId="1" xfId="11" applyFill="1"/>
    <xf numFmtId="0" fontId="10" fillId="2" borderId="1" xfId="11" applyFont="1" applyFill="1"/>
    <xf numFmtId="0" fontId="8" fillId="4" borderId="1" xfId="11" applyFont="1" applyFill="1"/>
    <xf numFmtId="0" fontId="3" fillId="4" borderId="1" xfId="11" applyFill="1"/>
    <xf numFmtId="49" fontId="3" fillId="3" borderId="1" xfId="11" applyNumberFormat="1" applyFill="1" applyAlignment="1">
      <alignment horizontal="left"/>
    </xf>
    <xf numFmtId="0" fontId="8" fillId="3" borderId="1" xfId="11" applyFont="1" applyFill="1"/>
    <xf numFmtId="0" fontId="23" fillId="3" borderId="1" xfId="11" applyFont="1" applyFill="1" applyAlignment="1">
      <alignment horizontal="justify" vertical="center" wrapText="1"/>
    </xf>
    <xf numFmtId="1" fontId="22" fillId="3" borderId="1" xfId="11" applyNumberFormat="1" applyFont="1" applyFill="1" applyAlignment="1">
      <alignment horizontal="center"/>
    </xf>
    <xf numFmtId="0" fontId="25" fillId="8" borderId="56" xfId="11" applyFont="1" applyFill="1" applyBorder="1" applyAlignment="1">
      <alignment horizontal="left" vertical="center" wrapText="1"/>
    </xf>
    <xf numFmtId="4" fontId="0" fillId="3" borderId="1" xfId="12" applyNumberFormat="1" applyFont="1" applyFill="1" applyProtection="1">
      <protection locked="0"/>
    </xf>
    <xf numFmtId="4" fontId="0" fillId="3" borderId="1" xfId="12" applyNumberFormat="1" applyFont="1" applyFill="1" applyAlignment="1" applyProtection="1">
      <alignment horizontal="center"/>
      <protection locked="0"/>
    </xf>
    <xf numFmtId="0" fontId="3" fillId="3" borderId="1" xfId="11" applyFill="1" applyProtection="1">
      <protection locked="0"/>
    </xf>
    <xf numFmtId="0" fontId="22" fillId="3" borderId="1" xfId="11" applyFont="1" applyFill="1"/>
    <xf numFmtId="0" fontId="3" fillId="3" borderId="1" xfId="11" applyFill="1" applyAlignment="1">
      <alignment vertical="center" wrapText="1"/>
    </xf>
    <xf numFmtId="14" fontId="3" fillId="9" borderId="37" xfId="11" applyNumberFormat="1" applyFill="1" applyBorder="1" applyAlignment="1" applyProtection="1">
      <alignment horizontal="center" vertical="center" wrapText="1"/>
      <protection locked="0"/>
    </xf>
    <xf numFmtId="1" fontId="3" fillId="3" borderId="1" xfId="11" applyNumberFormat="1" applyFill="1" applyAlignment="1">
      <alignment vertical="center" wrapText="1"/>
    </xf>
    <xf numFmtId="49" fontId="3" fillId="9" borderId="37" xfId="11" applyNumberFormat="1" applyFill="1" applyBorder="1" applyAlignment="1" applyProtection="1">
      <alignment horizontal="center" vertical="center" wrapText="1"/>
      <protection locked="0"/>
    </xf>
    <xf numFmtId="2" fontId="11" fillId="7" borderId="4" xfId="0" applyNumberFormat="1" applyFont="1" applyFill="1" applyBorder="1" applyAlignment="1">
      <alignment horizontal="center" vertical="center" wrapText="1"/>
    </xf>
    <xf numFmtId="172" fontId="25" fillId="3" borderId="31" xfId="1" applyNumberFormat="1" applyFont="1" applyFill="1" applyBorder="1" applyAlignment="1" applyProtection="1">
      <alignment horizontal="left" vertical="center" wrapText="1"/>
      <protection locked="0"/>
    </xf>
    <xf numFmtId="172" fontId="25" fillId="3" borderId="32" xfId="1" applyNumberFormat="1" applyFont="1" applyFill="1" applyBorder="1" applyAlignment="1" applyProtection="1">
      <alignment horizontal="left" vertical="center" wrapText="1"/>
      <protection locked="0"/>
    </xf>
    <xf numFmtId="172" fontId="25" fillId="3" borderId="42" xfId="1" applyNumberFormat="1" applyFont="1" applyFill="1" applyBorder="1" applyAlignment="1" applyProtection="1">
      <alignment horizontal="left" vertical="center" wrapText="1"/>
      <protection locked="0"/>
    </xf>
    <xf numFmtId="172" fontId="25" fillId="3" borderId="43" xfId="1" applyNumberFormat="1" applyFont="1" applyFill="1" applyBorder="1" applyAlignment="1" applyProtection="1">
      <alignment horizontal="left" vertical="center" wrapText="1"/>
      <protection locked="0"/>
    </xf>
    <xf numFmtId="1" fontId="0" fillId="9" borderId="37" xfId="0" applyNumberFormat="1" applyFill="1" applyBorder="1" applyAlignment="1" applyProtection="1">
      <alignment horizontal="center" vertical="center" wrapText="1"/>
      <protection locked="0"/>
    </xf>
    <xf numFmtId="164" fontId="1" fillId="9" borderId="8" xfId="1" applyNumberFormat="1" applyFont="1" applyFill="1" applyBorder="1" applyAlignment="1" applyProtection="1">
      <alignment horizontal="right" vertical="center" wrapText="1"/>
      <protection locked="0"/>
    </xf>
    <xf numFmtId="164" fontId="1" fillId="9" borderId="9" xfId="1" applyNumberFormat="1" applyFont="1" applyFill="1" applyBorder="1" applyAlignment="1" applyProtection="1">
      <alignment horizontal="right" vertical="center" wrapText="1"/>
      <protection locked="0"/>
    </xf>
    <xf numFmtId="165" fontId="1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9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166" fontId="1" fillId="9" borderId="8" xfId="2" applyNumberFormat="1" applyFont="1" applyFill="1" applyBorder="1" applyAlignment="1" applyProtection="1">
      <alignment horizontal="center" vertical="center" wrapText="1"/>
      <protection locked="0"/>
    </xf>
    <xf numFmtId="166" fontId="1" fillId="9" borderId="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10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1" fillId="3" borderId="7" xfId="12" applyNumberFormat="1" applyFont="1" applyFill="1" applyBorder="1" applyAlignment="1">
      <alignment horizontal="center"/>
    </xf>
    <xf numFmtId="0" fontId="1" fillId="3" borderId="8" xfId="12" applyNumberFormat="1" applyFont="1" applyFill="1" applyBorder="1" applyAlignment="1">
      <alignment horizontal="center"/>
    </xf>
    <xf numFmtId="0" fontId="1" fillId="3" borderId="9" xfId="12" applyNumberFormat="1" applyFont="1" applyFill="1" applyBorder="1" applyAlignment="1">
      <alignment horizontal="center"/>
    </xf>
    <xf numFmtId="164" fontId="1" fillId="9" borderId="8" xfId="12" applyNumberFormat="1" applyFont="1" applyFill="1" applyBorder="1" applyAlignment="1" applyProtection="1">
      <alignment horizontal="right" vertical="center" wrapText="1"/>
      <protection locked="0"/>
    </xf>
    <xf numFmtId="164" fontId="1" fillId="9" borderId="9" xfId="12" applyNumberFormat="1" applyFont="1" applyFill="1" applyBorder="1" applyAlignment="1" applyProtection="1">
      <alignment horizontal="right" vertical="center" wrapText="1"/>
      <protection locked="0"/>
    </xf>
    <xf numFmtId="0" fontId="1" fillId="3" borderId="7" xfId="5" applyNumberFormat="1" applyFont="1" applyFill="1" applyBorder="1" applyAlignment="1">
      <alignment horizontal="center"/>
    </xf>
    <xf numFmtId="0" fontId="1" fillId="3" borderId="8" xfId="5" applyNumberFormat="1" applyFont="1" applyFill="1" applyBorder="1" applyAlignment="1">
      <alignment horizontal="center"/>
    </xf>
    <xf numFmtId="0" fontId="1" fillId="3" borderId="9" xfId="5" applyNumberFormat="1" applyFont="1" applyFill="1" applyBorder="1" applyAlignment="1">
      <alignment horizontal="center"/>
    </xf>
    <xf numFmtId="0" fontId="1" fillId="3" borderId="10" xfId="5" applyNumberFormat="1" applyFont="1" applyFill="1" applyBorder="1" applyAlignment="1">
      <alignment horizontal="left" vertical="center" wrapText="1"/>
    </xf>
    <xf numFmtId="172" fontId="1" fillId="3" borderId="12" xfId="5" applyNumberFormat="1" applyFont="1" applyFill="1" applyBorder="1" applyAlignment="1">
      <alignment horizontal="left" vertical="center" wrapText="1"/>
    </xf>
    <xf numFmtId="172" fontId="1" fillId="3" borderId="13" xfId="5" applyNumberFormat="1" applyFont="1" applyFill="1" applyBorder="1" applyAlignment="1">
      <alignment horizontal="left" vertical="center" wrapText="1"/>
    </xf>
    <xf numFmtId="172" fontId="1" fillId="3" borderId="2" xfId="5" applyNumberFormat="1" applyFont="1" applyFill="1" applyBorder="1" applyAlignment="1">
      <alignment horizontal="left" vertical="center" wrapText="1"/>
    </xf>
    <xf numFmtId="0" fontId="1" fillId="3" borderId="2" xfId="5" applyNumberFormat="1" applyFont="1" applyFill="1" applyBorder="1" applyAlignment="1">
      <alignment horizontal="left" vertical="center" wrapText="1"/>
    </xf>
    <xf numFmtId="172" fontId="1" fillId="3" borderId="12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13" xfId="5" applyNumberFormat="1" applyFont="1" applyFill="1" applyBorder="1" applyAlignment="1" applyProtection="1">
      <alignment horizontal="left" vertical="center" wrapText="1"/>
      <protection locked="0"/>
    </xf>
    <xf numFmtId="0" fontId="1" fillId="3" borderId="1" xfId="5" applyNumberFormat="1" applyFont="1" applyFill="1" applyBorder="1" applyAlignment="1">
      <alignment horizontal="center"/>
    </xf>
    <xf numFmtId="172" fontId="1" fillId="3" borderId="19" xfId="5" applyNumberFormat="1" applyFont="1" applyFill="1" applyBorder="1" applyAlignment="1">
      <alignment horizontal="left" vertical="center" wrapText="1"/>
    </xf>
    <xf numFmtId="172" fontId="1" fillId="3" borderId="20" xfId="5" applyNumberFormat="1" applyFont="1" applyFill="1" applyBorder="1" applyAlignment="1">
      <alignment horizontal="left" vertical="center" wrapText="1"/>
    </xf>
    <xf numFmtId="172" fontId="1" fillId="3" borderId="1" xfId="5" applyNumberFormat="1" applyFont="1" applyFill="1" applyBorder="1" applyAlignment="1">
      <alignment horizontal="left" vertical="center" wrapText="1"/>
    </xf>
    <xf numFmtId="172" fontId="1" fillId="3" borderId="10" xfId="5" applyNumberFormat="1" applyFont="1" applyFill="1" applyBorder="1" applyAlignment="1">
      <alignment horizontal="left" vertical="center" wrapText="1"/>
    </xf>
    <xf numFmtId="0" fontId="1" fillId="3" borderId="14" xfId="5" applyNumberFormat="1" applyFont="1" applyFill="1" applyBorder="1" applyAlignment="1">
      <alignment horizontal="left" vertical="center" wrapText="1"/>
    </xf>
    <xf numFmtId="172" fontId="1" fillId="3" borderId="16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17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14" xfId="5" applyNumberFormat="1" applyFont="1" applyFill="1" applyBorder="1" applyAlignment="1">
      <alignment horizontal="left" vertical="center" wrapText="1"/>
    </xf>
    <xf numFmtId="172" fontId="1" fillId="3" borderId="16" xfId="5" applyNumberFormat="1" applyFont="1" applyFill="1" applyBorder="1" applyAlignment="1">
      <alignment horizontal="left" vertical="center" wrapText="1"/>
    </xf>
    <xf numFmtId="172" fontId="1" fillId="3" borderId="17" xfId="5" applyNumberFormat="1" applyFont="1" applyFill="1" applyBorder="1" applyAlignment="1">
      <alignment horizontal="left" vertical="center" wrapText="1"/>
    </xf>
    <xf numFmtId="172" fontId="1" fillId="3" borderId="26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27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28" xfId="5" applyNumberFormat="1" applyFont="1" applyFill="1" applyBorder="1" applyAlignment="1">
      <alignment horizontal="left" vertical="center" wrapText="1"/>
    </xf>
    <xf numFmtId="172" fontId="1" fillId="3" borderId="26" xfId="5" applyNumberFormat="1" applyFont="1" applyFill="1" applyBorder="1" applyAlignment="1">
      <alignment horizontal="left" vertical="center" wrapText="1"/>
    </xf>
    <xf numFmtId="172" fontId="1" fillId="3" borderId="27" xfId="5" applyNumberFormat="1" applyFont="1" applyFill="1" applyBorder="1" applyAlignment="1">
      <alignment horizontal="left" vertical="center" wrapText="1"/>
    </xf>
    <xf numFmtId="0" fontId="1" fillId="3" borderId="40" xfId="5" applyNumberFormat="1" applyFont="1" applyFill="1" applyBorder="1" applyAlignment="1">
      <alignment horizontal="left" vertical="center" wrapText="1"/>
    </xf>
    <xf numFmtId="172" fontId="1" fillId="3" borderId="53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54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40" xfId="5" applyNumberFormat="1" applyFont="1" applyFill="1" applyBorder="1" applyAlignment="1">
      <alignment horizontal="left" vertical="center" wrapText="1"/>
    </xf>
    <xf numFmtId="172" fontId="1" fillId="3" borderId="53" xfId="5" applyNumberFormat="1" applyFont="1" applyFill="1" applyBorder="1" applyAlignment="1">
      <alignment horizontal="left" vertical="center" wrapText="1"/>
    </xf>
    <xf numFmtId="172" fontId="1" fillId="3" borderId="54" xfId="5" applyNumberFormat="1" applyFont="1" applyFill="1" applyBorder="1" applyAlignment="1">
      <alignment horizontal="left" vertical="center" wrapText="1"/>
    </xf>
    <xf numFmtId="172" fontId="1" fillId="3" borderId="19" xfId="5" applyNumberFormat="1" applyFont="1" applyFill="1" applyBorder="1" applyAlignment="1" applyProtection="1">
      <alignment horizontal="left" vertical="center" wrapText="1"/>
      <protection locked="0"/>
    </xf>
    <xf numFmtId="172" fontId="1" fillId="3" borderId="20" xfId="5" applyNumberFormat="1" applyFont="1" applyFill="1" applyBorder="1" applyAlignment="1" applyProtection="1">
      <alignment horizontal="left" vertical="center" wrapText="1"/>
      <protection locked="0"/>
    </xf>
    <xf numFmtId="0" fontId="1" fillId="3" borderId="28" xfId="5" applyNumberFormat="1" applyFont="1" applyFill="1" applyBorder="1" applyAlignment="1">
      <alignment horizontal="left" vertical="center" wrapText="1"/>
    </xf>
    <xf numFmtId="172" fontId="1" fillId="9" borderId="16" xfId="5" applyNumberFormat="1" applyFont="1" applyFill="1" applyBorder="1" applyAlignment="1" applyProtection="1">
      <alignment horizontal="left" vertical="center" wrapText="1"/>
      <protection locked="0"/>
    </xf>
    <xf numFmtId="172" fontId="1" fillId="9" borderId="17" xfId="5" applyNumberFormat="1" applyFont="1" applyFill="1" applyBorder="1" applyAlignment="1" applyProtection="1">
      <alignment horizontal="left" vertical="center" wrapText="1"/>
      <protection locked="0"/>
    </xf>
    <xf numFmtId="49" fontId="22" fillId="3" borderId="1" xfId="4" applyNumberFormat="1" applyFont="1" applyFill="1" applyAlignment="1">
      <alignment vertical="center" wrapText="1"/>
    </xf>
    <xf numFmtId="49" fontId="25" fillId="3" borderId="1" xfId="4" applyNumberFormat="1" applyFont="1" applyFill="1" applyAlignment="1">
      <alignment horizontal="right"/>
    </xf>
    <xf numFmtId="49" fontId="8" fillId="3" borderId="1" xfId="4" applyNumberFormat="1" applyFont="1" applyFill="1" applyAlignment="1">
      <alignment horizontal="right"/>
    </xf>
    <xf numFmtId="49" fontId="8" fillId="3" borderId="1" xfId="11" applyNumberFormat="1" applyFont="1" applyFill="1" applyAlignment="1">
      <alignment horizontal="right"/>
    </xf>
    <xf numFmtId="172" fontId="1" fillId="3" borderId="12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1" applyFill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49" fontId="0" fillId="9" borderId="3" xfId="0" applyNumberFormat="1" applyFill="1" applyBorder="1" applyAlignment="1" applyProtection="1">
      <alignment horizontal="left" vertical="center" wrapText="1"/>
      <protection locked="0"/>
    </xf>
    <xf numFmtId="49" fontId="0" fillId="9" borderId="58" xfId="0" applyNumberFormat="1" applyFill="1" applyBorder="1" applyAlignment="1" applyProtection="1">
      <alignment horizontal="left" vertical="center" wrapText="1"/>
      <protection locked="0"/>
    </xf>
    <xf numFmtId="49" fontId="0" fillId="9" borderId="57" xfId="0" applyNumberFormat="1" applyFill="1" applyBorder="1" applyAlignment="1" applyProtection="1">
      <alignment horizontal="left" vertical="center" wrapText="1"/>
      <protection locked="0"/>
    </xf>
    <xf numFmtId="0" fontId="29" fillId="8" borderId="3" xfId="11" applyFont="1" applyFill="1" applyBorder="1" applyAlignment="1">
      <alignment horizontal="left" vertical="center" wrapText="1"/>
    </xf>
    <xf numFmtId="0" fontId="29" fillId="8" borderId="58" xfId="11" applyFont="1" applyFill="1" applyBorder="1" applyAlignment="1">
      <alignment horizontal="left" vertical="center" wrapText="1"/>
    </xf>
    <xf numFmtId="0" fontId="29" fillId="8" borderId="57" xfId="11" applyFont="1" applyFill="1" applyBorder="1" applyAlignment="1">
      <alignment horizontal="left" vertical="center" wrapText="1"/>
    </xf>
    <xf numFmtId="49" fontId="10" fillId="9" borderId="45" xfId="11" applyNumberFormat="1" applyFont="1" applyFill="1" applyBorder="1" applyAlignment="1" applyProtection="1">
      <alignment horizontal="left" vertical="top" wrapText="1"/>
      <protection locked="0"/>
    </xf>
    <xf numFmtId="49" fontId="10" fillId="9" borderId="46" xfId="11" applyNumberFormat="1" applyFont="1" applyFill="1" applyBorder="1" applyAlignment="1" applyProtection="1">
      <alignment horizontal="left" vertical="top" wrapText="1"/>
      <protection locked="0"/>
    </xf>
    <xf numFmtId="49" fontId="10" fillId="9" borderId="47" xfId="11" applyNumberFormat="1" applyFont="1" applyFill="1" applyBorder="1" applyAlignment="1" applyProtection="1">
      <alignment horizontal="left" vertical="top" wrapText="1"/>
      <protection locked="0"/>
    </xf>
    <xf numFmtId="49" fontId="10" fillId="9" borderId="48" xfId="11" applyNumberFormat="1" applyFont="1" applyFill="1" applyBorder="1" applyAlignment="1" applyProtection="1">
      <alignment horizontal="left" vertical="top" wrapText="1"/>
      <protection locked="0"/>
    </xf>
    <xf numFmtId="49" fontId="10" fillId="9" borderId="1" xfId="11" applyNumberFormat="1" applyFont="1" applyFill="1" applyAlignment="1" applyProtection="1">
      <alignment horizontal="left" vertical="top" wrapText="1"/>
      <protection locked="0"/>
    </xf>
    <xf numFmtId="49" fontId="10" fillId="9" borderId="49" xfId="11" applyNumberFormat="1" applyFont="1" applyFill="1" applyBorder="1" applyAlignment="1" applyProtection="1">
      <alignment horizontal="left" vertical="top" wrapText="1"/>
      <protection locked="0"/>
    </xf>
    <xf numFmtId="49" fontId="10" fillId="9" borderId="50" xfId="11" applyNumberFormat="1" applyFont="1" applyFill="1" applyBorder="1" applyAlignment="1" applyProtection="1">
      <alignment horizontal="left" vertical="top" wrapText="1"/>
      <protection locked="0"/>
    </xf>
    <xf numFmtId="49" fontId="10" fillId="9" borderId="51" xfId="11" applyNumberFormat="1" applyFont="1" applyFill="1" applyBorder="1" applyAlignment="1" applyProtection="1">
      <alignment horizontal="left" vertical="top" wrapText="1"/>
      <protection locked="0"/>
    </xf>
    <xf numFmtId="49" fontId="10" fillId="9" borderId="52" xfId="11" applyNumberFormat="1" applyFont="1" applyFill="1" applyBorder="1" applyAlignment="1" applyProtection="1">
      <alignment horizontal="left" vertical="top" wrapText="1"/>
      <protection locked="0"/>
    </xf>
    <xf numFmtId="49" fontId="10" fillId="9" borderId="45" xfId="4" applyNumberFormat="1" applyFont="1" applyFill="1" applyBorder="1" applyAlignment="1" applyProtection="1">
      <alignment horizontal="left" vertical="top" wrapText="1"/>
      <protection locked="0"/>
    </xf>
    <xf numFmtId="49" fontId="10" fillId="9" borderId="46" xfId="4" applyNumberFormat="1" applyFont="1" applyFill="1" applyBorder="1" applyAlignment="1" applyProtection="1">
      <alignment horizontal="left" vertical="top" wrapText="1"/>
      <protection locked="0"/>
    </xf>
    <xf numFmtId="49" fontId="10" fillId="9" borderId="47" xfId="4" applyNumberFormat="1" applyFont="1" applyFill="1" applyBorder="1" applyAlignment="1" applyProtection="1">
      <alignment horizontal="left" vertical="top" wrapText="1"/>
      <protection locked="0"/>
    </xf>
    <xf numFmtId="49" fontId="10" fillId="9" borderId="48" xfId="4" applyNumberFormat="1" applyFont="1" applyFill="1" applyBorder="1" applyAlignment="1" applyProtection="1">
      <alignment horizontal="left" vertical="top" wrapText="1"/>
      <protection locked="0"/>
    </xf>
    <xf numFmtId="49" fontId="10" fillId="9" borderId="1" xfId="4" applyNumberFormat="1" applyFont="1" applyFill="1" applyAlignment="1" applyProtection="1">
      <alignment horizontal="left" vertical="top" wrapText="1"/>
      <protection locked="0"/>
    </xf>
    <xf numFmtId="49" fontId="10" fillId="9" borderId="49" xfId="4" applyNumberFormat="1" applyFont="1" applyFill="1" applyBorder="1" applyAlignment="1" applyProtection="1">
      <alignment horizontal="left" vertical="top" wrapText="1"/>
      <protection locked="0"/>
    </xf>
    <xf numFmtId="49" fontId="10" fillId="9" borderId="50" xfId="4" applyNumberFormat="1" applyFont="1" applyFill="1" applyBorder="1" applyAlignment="1" applyProtection="1">
      <alignment horizontal="left" vertical="top" wrapText="1"/>
      <protection locked="0"/>
    </xf>
    <xf numFmtId="49" fontId="10" fillId="9" borderId="51" xfId="4" applyNumberFormat="1" applyFont="1" applyFill="1" applyBorder="1" applyAlignment="1" applyProtection="1">
      <alignment horizontal="left" vertical="top" wrapText="1"/>
      <protection locked="0"/>
    </xf>
    <xf numFmtId="49" fontId="10" fillId="9" borderId="52" xfId="4" applyNumberFormat="1" applyFont="1" applyFill="1" applyBorder="1" applyAlignment="1" applyProtection="1">
      <alignment horizontal="left" vertical="top" wrapText="1"/>
      <protection locked="0"/>
    </xf>
  </cellXfs>
  <cellStyles count="17">
    <cellStyle name="Collegamento ipertestuale 2" xfId="16" xr:uid="{1DFCA342-03BA-4C34-B7A1-347E377AF4E1}"/>
    <cellStyle name="Comma 2" xfId="5" xr:uid="{894570D9-7E39-4CBA-9DCC-3CDA9B59C060}"/>
    <cellStyle name="Migliaia" xfId="1" builtinId="3"/>
    <cellStyle name="Migliaia 2" xfId="12" xr:uid="{8D6DC129-A391-4000-8AB9-DB571EE8AC2F}"/>
    <cellStyle name="Normal 2" xfId="4" xr:uid="{79A7ED1C-2799-408C-9D9C-8DC3D952647B}"/>
    <cellStyle name="Normal 3" xfId="7" xr:uid="{9B6AFD7C-D6D1-4742-B2C0-96628A5F9554}"/>
    <cellStyle name="Normale" xfId="0" builtinId="0"/>
    <cellStyle name="Normale 2" xfId="3" xr:uid="{B068021D-D793-4D83-9591-B59DCCD08B5B}"/>
    <cellStyle name="Normale 2 2" xfId="9" xr:uid="{7E6B774E-5E13-4EAF-B913-89E7E09AD3D1}"/>
    <cellStyle name="Normale 3" xfId="10" xr:uid="{D9D5112C-6737-405A-B878-2A4E8E07B387}"/>
    <cellStyle name="Normale 4" xfId="11" xr:uid="{BFC0735C-A67A-4BBA-8DE9-6322DFB74B44}"/>
    <cellStyle name="Normale 5" xfId="14" xr:uid="{3FC23AA7-12E8-48BF-8E8D-0B94D7A7920F}"/>
    <cellStyle name="Normale 6" xfId="15" xr:uid="{BEB3640D-7CA1-4A67-8F1D-017D261372A7}"/>
    <cellStyle name="Percent 2" xfId="6" xr:uid="{F0C45711-B47E-415B-8EB4-DC81A4052C93}"/>
    <cellStyle name="Percent 3" xfId="8" xr:uid="{F02D66E8-B2C3-4870-9BAB-59EB9FF0866A}"/>
    <cellStyle name="Percentuale" xfId="2" builtinId="5"/>
    <cellStyle name="Percentuale 2" xfId="13" xr:uid="{0B30DF5C-681B-430B-B2DD-840B080677E3}"/>
  </cellStyles>
  <dxfs count="2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89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448887</xdr:colOff>
      <xdr:row>0</xdr:row>
      <xdr:rowOff>149629</xdr:rowOff>
    </xdr:from>
    <xdr:to>
      <xdr:col>1</xdr:col>
      <xdr:colOff>606656</xdr:colOff>
      <xdr:row>2</xdr:row>
      <xdr:rowOff>174567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14B757A-50A3-4C95-9E56-8DB1DE170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87" y="149629"/>
          <a:ext cx="797849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266007</xdr:colOff>
      <xdr:row>0</xdr:row>
      <xdr:rowOff>149629</xdr:rowOff>
    </xdr:from>
    <xdr:to>
      <xdr:col>2</xdr:col>
      <xdr:colOff>2425</xdr:colOff>
      <xdr:row>2</xdr:row>
      <xdr:rowOff>174567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146E882-B0A9-4D6B-80BD-3D3A263F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07" y="149629"/>
          <a:ext cx="864178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266007</xdr:colOff>
      <xdr:row>0</xdr:row>
      <xdr:rowOff>149629</xdr:rowOff>
    </xdr:from>
    <xdr:to>
      <xdr:col>2</xdr:col>
      <xdr:colOff>2425</xdr:colOff>
      <xdr:row>2</xdr:row>
      <xdr:rowOff>170757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4F78A2A-E5F0-45A9-9ECC-854D7668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07" y="149629"/>
          <a:ext cx="860368" cy="440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266007</xdr:colOff>
      <xdr:row>0</xdr:row>
      <xdr:rowOff>149629</xdr:rowOff>
    </xdr:from>
    <xdr:to>
      <xdr:col>2</xdr:col>
      <xdr:colOff>2425</xdr:colOff>
      <xdr:row>2</xdr:row>
      <xdr:rowOff>174567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D521ED-26AA-4C07-BC03-611F6E610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07" y="149629"/>
          <a:ext cx="860368" cy="440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266007</xdr:colOff>
      <xdr:row>0</xdr:row>
      <xdr:rowOff>149629</xdr:rowOff>
    </xdr:from>
    <xdr:to>
      <xdr:col>2</xdr:col>
      <xdr:colOff>2425</xdr:colOff>
      <xdr:row>2</xdr:row>
      <xdr:rowOff>170757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CC95E7D-7130-4D47-A228-3AA428E8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07" y="149629"/>
          <a:ext cx="860368" cy="440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1856-AB0E-4048-BC97-C14238D0F3BC}">
  <sheetPr>
    <tabColor rgb="FF89FFBE"/>
  </sheetPr>
  <dimension ref="A1:L37"/>
  <sheetViews>
    <sheetView workbookViewId="0"/>
  </sheetViews>
  <sheetFormatPr defaultRowHeight="14.5" x14ac:dyDescent="0.35"/>
  <cols>
    <col min="1" max="1" width="25" bestFit="1" customWidth="1"/>
    <col min="2" max="2" width="49.90625" bestFit="1" customWidth="1"/>
    <col min="3" max="3" width="10.36328125" bestFit="1" customWidth="1"/>
    <col min="4" max="4" width="15.54296875" bestFit="1" customWidth="1"/>
    <col min="5" max="5" width="1.08984375" customWidth="1"/>
    <col min="6" max="6" width="4" customWidth="1"/>
    <col min="7" max="7" width="12.90625" bestFit="1" customWidth="1"/>
    <col min="8" max="8" width="11.54296875" bestFit="1" customWidth="1"/>
    <col min="9" max="12" width="12.36328125" bestFit="1" customWidth="1"/>
  </cols>
  <sheetData>
    <row r="1" spans="1:12" ht="15" thickBot="1" x14ac:dyDescent="0.4">
      <c r="G1" s="236" t="s">
        <v>59</v>
      </c>
      <c r="H1" s="236"/>
      <c r="I1" s="236"/>
      <c r="J1" s="236"/>
      <c r="K1" s="236"/>
      <c r="L1" s="237"/>
    </row>
    <row r="2" spans="1:12" s="2" customFormat="1" ht="25.25" customHeight="1" x14ac:dyDescent="0.35">
      <c r="A2" s="1" t="s">
        <v>35</v>
      </c>
      <c r="B2" s="1" t="s">
        <v>11</v>
      </c>
      <c r="C2" s="1" t="s">
        <v>60</v>
      </c>
      <c r="D2" s="1" t="s">
        <v>61</v>
      </c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  <c r="L2" s="1" t="s">
        <v>5</v>
      </c>
    </row>
    <row r="3" spans="1:12" s="5" customFormat="1" x14ac:dyDescent="0.35">
      <c r="A3" s="139" t="s">
        <v>36</v>
      </c>
      <c r="B3" s="183" t="s">
        <v>12</v>
      </c>
      <c r="C3" s="183" t="s">
        <v>7</v>
      </c>
      <c r="D3" s="143">
        <v>0.35712307692307688</v>
      </c>
      <c r="E3" s="4"/>
      <c r="F3" s="6"/>
      <c r="G3" s="6" t="e">
        <f>(SP_Mod!D30+SP_Mod!D31)/SP_Mod!D51</f>
        <v>#DIV/0!</v>
      </c>
      <c r="H3" s="6" t="e">
        <f>(SP_Mod!E30+SP_Mod!E31)/SP_Mod!E51</f>
        <v>#DIV/0!</v>
      </c>
      <c r="I3" s="6" t="e">
        <f>(SP_Mod!F30+SP_Mod!F31)/SP_Mod!F51</f>
        <v>#DIV/0!</v>
      </c>
      <c r="J3" s="6" t="e">
        <f>(SP_Mod!G30+SP_Mod!G31)/SP_Mod!G51</f>
        <v>#DIV/0!</v>
      </c>
      <c r="K3" s="6" t="e">
        <f>(SP_Mod!H30+SP_Mod!H31)/SP_Mod!H51</f>
        <v>#DIV/0!</v>
      </c>
      <c r="L3" s="6" t="e">
        <f>(SP_Mod!I30+SP_Mod!I31)/SP_Mod!I51</f>
        <v>#DIV/0!</v>
      </c>
    </row>
    <row r="4" spans="1:12" s="5" customFormat="1" x14ac:dyDescent="0.35">
      <c r="A4" s="139" t="s">
        <v>36</v>
      </c>
      <c r="B4" s="184" t="s">
        <v>37</v>
      </c>
      <c r="C4" s="184" t="s">
        <v>7</v>
      </c>
      <c r="D4" s="143">
        <v>0.70307692307692315</v>
      </c>
      <c r="E4" s="4"/>
      <c r="F4" s="6"/>
      <c r="G4" s="137" t="e">
        <f>((SP_Mod!D37-SP_Mod!D36)+(SP_Mod!D41-SP_Mod!D40)+(SP_Mod!D45-SP_Mod!D44)+SP_Mod!D50)/(((SP_Mod!D37-SP_Mod!D36)+(SP_Mod!D41-SP_Mod!D40)+(SP_Mod!D45-SP_Mod!D44)+SP_Mod!D50)+(SP_Mod!D44+SP_Mod!D40+SP_Mod!D36+SP_Mod!D32))</f>
        <v>#DIV/0!</v>
      </c>
      <c r="H4" s="137" t="e">
        <f>((SP_Mod!E37-SP_Mod!E36)+(SP_Mod!E41-SP_Mod!E40)+(SP_Mod!E45-SP_Mod!E44)+SP_Mod!E50)/(((SP_Mod!E37-SP_Mod!E36)+(SP_Mod!E41-SP_Mod!E40)+(SP_Mod!E45-SP_Mod!E44)+SP_Mod!E50)+(SP_Mod!E44+SP_Mod!E40+SP_Mod!E36+SP_Mod!E32))</f>
        <v>#DIV/0!</v>
      </c>
      <c r="I4" s="137" t="e">
        <f>((SP_Mod!F37-SP_Mod!F36)+(SP_Mod!F41-SP_Mod!F40)+(SP_Mod!F45-SP_Mod!F44)+SP_Mod!F50)/(((SP_Mod!F37-SP_Mod!F36)+(SP_Mod!F41-SP_Mod!F40)+(SP_Mod!F45-SP_Mod!F44)+SP_Mod!F50)+(SP_Mod!F44+SP_Mod!F40+SP_Mod!F36+SP_Mod!F32))</f>
        <v>#DIV/0!</v>
      </c>
      <c r="J4" s="137" t="e">
        <f>((SP_Mod!G37-SP_Mod!G36)+(SP_Mod!G41-SP_Mod!G40)+(SP_Mod!G45-SP_Mod!G44)+SP_Mod!G50)/(((SP_Mod!G37-SP_Mod!G36)+(SP_Mod!G41-SP_Mod!G40)+(SP_Mod!G45-SP_Mod!G44)+SP_Mod!G50)+(SP_Mod!G44+SP_Mod!G40+SP_Mod!G36+SP_Mod!G32))</f>
        <v>#DIV/0!</v>
      </c>
      <c r="K4" s="137" t="e">
        <f>((SP_Mod!H37-SP_Mod!H36)+(SP_Mod!H41-SP_Mod!H40)+(SP_Mod!H45-SP_Mod!H44)+SP_Mod!H50)/(((SP_Mod!H37-SP_Mod!H36)+(SP_Mod!H41-SP_Mod!H40)+(SP_Mod!H45-SP_Mod!H44)+SP_Mod!H50)+(SP_Mod!H44+SP_Mod!H40+SP_Mod!H36+SP_Mod!H32))</f>
        <v>#DIV/0!</v>
      </c>
      <c r="L4" s="137" t="e">
        <f>((SP_Mod!I37-SP_Mod!I36)+(SP_Mod!I41-SP_Mod!I40)+(SP_Mod!I45-SP_Mod!I44)+SP_Mod!I50)/(((SP_Mod!I37-SP_Mod!I36)+(SP_Mod!I41-SP_Mod!I40)+(SP_Mod!I45-SP_Mod!I44)+SP_Mod!I50)+(SP_Mod!I44+SP_Mod!I40+SP_Mod!I36+SP_Mod!I32))</f>
        <v>#DIV/0!</v>
      </c>
    </row>
    <row r="5" spans="1:12" s="5" customFormat="1" x14ac:dyDescent="0.35">
      <c r="A5" s="139" t="s">
        <v>36</v>
      </c>
      <c r="B5" s="184" t="s">
        <v>38</v>
      </c>
      <c r="C5" s="184" t="s">
        <v>7</v>
      </c>
      <c r="D5" s="143">
        <v>0.2969230769230769</v>
      </c>
      <c r="E5" s="4"/>
      <c r="F5" s="6"/>
      <c r="G5" s="137" t="e">
        <f>((SP_Mod!D44+SP_Mod!D40+SP_Mod!D36+SP_Mod!D32)/(((SP_Mod!D37-SP_Mod!D36)+(SP_Mod!D41-SP_Mod!D40)+(SP_Mod!D45-SP_Mod!D44)+SP_Mod!D50)+(SP_Mod!D44+SP_Mod!D40+SP_Mod!D36+SP_Mod!D32)))</f>
        <v>#DIV/0!</v>
      </c>
      <c r="H5" s="137" t="e">
        <f>((SP_Mod!E44+SP_Mod!E40+SP_Mod!E36+SP_Mod!E32)/(((SP_Mod!E37-SP_Mod!E36)+(SP_Mod!E41-SP_Mod!E40)+(SP_Mod!E45-SP_Mod!E44)+SP_Mod!E50)+(SP_Mod!E44+SP_Mod!E40+SP_Mod!E36+SP_Mod!E32)))</f>
        <v>#DIV/0!</v>
      </c>
      <c r="I5" s="137" t="e">
        <f>((SP_Mod!F44+SP_Mod!F40+SP_Mod!F36+SP_Mod!F32)/(((SP_Mod!F37-SP_Mod!F36)+(SP_Mod!F41-SP_Mod!F40)+(SP_Mod!F45-SP_Mod!F44)+SP_Mod!F50)+(SP_Mod!F44+SP_Mod!F40+SP_Mod!F36+SP_Mod!F32)))</f>
        <v>#DIV/0!</v>
      </c>
      <c r="J5" s="137" t="e">
        <f>((SP_Mod!G44+SP_Mod!G40+SP_Mod!G36+SP_Mod!G32)/(((SP_Mod!G37-SP_Mod!G36)+(SP_Mod!G41-SP_Mod!G40)+(SP_Mod!G45-SP_Mod!G44)+SP_Mod!G50)+(SP_Mod!G44+SP_Mod!G40+SP_Mod!G36+SP_Mod!G32)))</f>
        <v>#DIV/0!</v>
      </c>
      <c r="K5" s="137" t="e">
        <f>((SP_Mod!H44+SP_Mod!H40+SP_Mod!H36+SP_Mod!H32)/(((SP_Mod!H37-SP_Mod!H36)+(SP_Mod!H41-SP_Mod!H40)+(SP_Mod!H45-SP_Mod!H44)+SP_Mod!H50)+(SP_Mod!H44+SP_Mod!H40+SP_Mod!H36+SP_Mod!H32)))</f>
        <v>#DIV/0!</v>
      </c>
      <c r="L5" s="137" t="e">
        <f>((SP_Mod!I44+SP_Mod!I40+SP_Mod!I36+SP_Mod!I32)/(((SP_Mod!I37-SP_Mod!I36)+(SP_Mod!I41-SP_Mod!I40)+(SP_Mod!I45-SP_Mod!I44)+SP_Mod!I50)+(SP_Mod!I44+SP_Mod!I40+SP_Mod!I36+SP_Mod!I32)))</f>
        <v>#DIV/0!</v>
      </c>
    </row>
    <row r="6" spans="1:12" s="5" customFormat="1" x14ac:dyDescent="0.35">
      <c r="A6" s="139" t="s">
        <v>36</v>
      </c>
      <c r="B6" s="139" t="s">
        <v>13</v>
      </c>
      <c r="C6" s="184" t="s">
        <v>7</v>
      </c>
      <c r="D6" s="143">
        <v>0.45769230769230773</v>
      </c>
      <c r="E6" s="4"/>
      <c r="F6" s="6"/>
      <c r="G6" s="138" t="e">
        <f>(((SP_Mod!D37-SP_Mod!D36)+(SP_Mod!D41-SP_Mod!D40)+(SP_Mod!D45-SP_Mod!D44)+SP_Mod!D50)+(SP_Mod!D44+SP_Mod!D40+SP_Mod!D36+SP_Mod!D32))/((SP_Mod!D30+SP_Mod!D31+SP_Mod!D32+SP_Mod!D49+SP_Mod!D50))</f>
        <v>#DIV/0!</v>
      </c>
      <c r="H6" s="138" t="e">
        <f>(((SP_Mod!E37-SP_Mod!E36)+(SP_Mod!E41-SP_Mod!E40)+(SP_Mod!E45-SP_Mod!E44)+SP_Mod!E50)+(SP_Mod!E44+SP_Mod!E40+SP_Mod!E36+SP_Mod!E32))/((SP_Mod!E30+SP_Mod!E31+SP_Mod!E32+SP_Mod!E49+SP_Mod!E50))</f>
        <v>#DIV/0!</v>
      </c>
      <c r="I6" s="138" t="e">
        <f>(((SP_Mod!F37-SP_Mod!F36)+(SP_Mod!F41-SP_Mod!F40)+(SP_Mod!F45-SP_Mod!F44)+SP_Mod!F50)+(SP_Mod!F44+SP_Mod!F40+SP_Mod!F36+SP_Mod!F32))/((SP_Mod!F30+SP_Mod!F31+SP_Mod!F32+SP_Mod!F49+SP_Mod!F50))</f>
        <v>#DIV/0!</v>
      </c>
      <c r="J6" s="138" t="e">
        <f>(((SP_Mod!G37-SP_Mod!G36)+(SP_Mod!G41-SP_Mod!G40)+(SP_Mod!G45-SP_Mod!G44)+SP_Mod!G50)+(SP_Mod!G44+SP_Mod!G40+SP_Mod!G36+SP_Mod!G32))/((SP_Mod!G30+SP_Mod!G31+SP_Mod!G32+SP_Mod!G49+SP_Mod!G50))</f>
        <v>#DIV/0!</v>
      </c>
      <c r="K6" s="138" t="e">
        <f>(((SP_Mod!H37-SP_Mod!H36)+(SP_Mod!H41-SP_Mod!H40)+(SP_Mod!H45-SP_Mod!H44)+SP_Mod!H50)+(SP_Mod!H44+SP_Mod!H40+SP_Mod!H36+SP_Mod!H32))/((SP_Mod!H30+SP_Mod!H31+SP_Mod!H32+SP_Mod!H49+SP_Mod!H50))</f>
        <v>#DIV/0!</v>
      </c>
      <c r="L6" s="138" t="e">
        <f>(((SP_Mod!I37-SP_Mod!I36)+(SP_Mod!I41-SP_Mod!I40)+(SP_Mod!I45-SP_Mod!I44)+SP_Mod!I50)+(SP_Mod!I44+SP_Mod!I40+SP_Mod!I36+SP_Mod!I32))/((SP_Mod!I30+SP_Mod!I31+SP_Mod!I32+SP_Mod!I49+SP_Mod!I50))</f>
        <v>#DIV/0!</v>
      </c>
    </row>
    <row r="7" spans="1:12" s="5" customFormat="1" x14ac:dyDescent="0.35">
      <c r="A7" s="139" t="s">
        <v>36</v>
      </c>
      <c r="B7" s="184" t="s">
        <v>14</v>
      </c>
      <c r="C7" s="184" t="s">
        <v>7</v>
      </c>
      <c r="D7" s="170">
        <v>6.1408413191711891E-2</v>
      </c>
      <c r="E7" s="4"/>
      <c r="F7" s="6"/>
      <c r="G7" s="6" t="e">
        <f>(SP_Mod!D30+SP_Mod!D31)/SP_Mod!D25</f>
        <v>#DIV/0!</v>
      </c>
      <c r="H7" s="6" t="e">
        <f>(SP_Mod!E30+SP_Mod!E31)/SP_Mod!E25</f>
        <v>#DIV/0!</v>
      </c>
      <c r="I7" s="6" t="e">
        <f>(SP_Mod!F30+SP_Mod!F31)/SP_Mod!F25</f>
        <v>#DIV/0!</v>
      </c>
      <c r="J7" s="6" t="e">
        <f>(SP_Mod!G30+SP_Mod!G31)/SP_Mod!G25</f>
        <v>#DIV/0!</v>
      </c>
      <c r="K7" s="6" t="e">
        <f>(SP_Mod!H30+SP_Mod!H31)/SP_Mod!H25</f>
        <v>#DIV/0!</v>
      </c>
      <c r="L7" s="6" t="e">
        <f>(SP_Mod!I30+SP_Mod!I31)/SP_Mod!I25</f>
        <v>#DIV/0!</v>
      </c>
    </row>
    <row r="8" spans="1:12" s="5" customFormat="1" x14ac:dyDescent="0.35">
      <c r="A8" s="139" t="s">
        <v>36</v>
      </c>
      <c r="B8" s="148" t="s">
        <v>39</v>
      </c>
      <c r="C8" s="184" t="s">
        <v>7</v>
      </c>
      <c r="D8" s="143"/>
      <c r="E8" s="4"/>
      <c r="F8" s="6"/>
      <c r="G8" s="6"/>
      <c r="H8" s="6"/>
      <c r="I8" s="6"/>
      <c r="J8" s="6"/>
      <c r="K8" s="6"/>
      <c r="L8" s="6"/>
    </row>
    <row r="9" spans="1:12" s="5" customFormat="1" x14ac:dyDescent="0.35">
      <c r="A9" s="139" t="s">
        <v>36</v>
      </c>
      <c r="B9" s="184" t="s">
        <v>40</v>
      </c>
      <c r="C9" s="184" t="s">
        <v>7</v>
      </c>
      <c r="D9" s="144">
        <v>1.1169230769230769</v>
      </c>
      <c r="E9" s="4"/>
      <c r="F9" s="6"/>
      <c r="G9" s="6" t="e">
        <f>(SP_Mod!D30+SP_Mod!D31)/(SP_Mod!D49+SP_Mod!D50)</f>
        <v>#DIV/0!</v>
      </c>
      <c r="H9" s="6" t="e">
        <f>(SP_Mod!E30+SP_Mod!E31)/(SP_Mod!E49+SP_Mod!E50)</f>
        <v>#DIV/0!</v>
      </c>
      <c r="I9" s="6" t="e">
        <f>(SP_Mod!F30+SP_Mod!F31)/(SP_Mod!F49+SP_Mod!F50)</f>
        <v>#DIV/0!</v>
      </c>
      <c r="J9" s="6" t="e">
        <f>(SP_Mod!G30+SP_Mod!G31)/(SP_Mod!G49+SP_Mod!G50)</f>
        <v>#DIV/0!</v>
      </c>
      <c r="K9" s="6" t="e">
        <f>(SP_Mod!H30+SP_Mod!H31)/(SP_Mod!H49+SP_Mod!H50)</f>
        <v>#DIV/0!</v>
      </c>
      <c r="L9" s="6" t="e">
        <f>(SP_Mod!I30+SP_Mod!I31)/(SP_Mod!I49+SP_Mod!I50)</f>
        <v>#DIV/0!</v>
      </c>
    </row>
    <row r="10" spans="1:12" s="5" customFormat="1" x14ac:dyDescent="0.35">
      <c r="A10" s="139" t="s">
        <v>36</v>
      </c>
      <c r="B10" s="184" t="s">
        <v>17</v>
      </c>
      <c r="C10" s="184" t="s">
        <v>7</v>
      </c>
      <c r="D10" s="143">
        <v>0.18742884264005191</v>
      </c>
      <c r="E10" s="4"/>
      <c r="F10" s="6"/>
      <c r="G10" s="6" t="e">
        <f>(SP_Mod!D37-(SP_Mod!D14+SP_Mod!D15+SP_Mod!D18+SP_Mod!D23))/(CE_Mod!D15-CE_Mod!D25)</f>
        <v>#DIV/0!</v>
      </c>
      <c r="H10" s="6" t="e">
        <f>(SP_Mod!E37-(SP_Mod!E14+SP_Mod!E15+SP_Mod!E18+SP_Mod!E23))/(CE_Mod!E15-CE_Mod!E25)</f>
        <v>#DIV/0!</v>
      </c>
      <c r="I10" s="6" t="e">
        <f>(SP_Mod!F37-(SP_Mod!F14+SP_Mod!F15+SP_Mod!F18+SP_Mod!F23))/(CE_Mod!F15-CE_Mod!F25)</f>
        <v>#DIV/0!</v>
      </c>
      <c r="J10" s="6" t="e">
        <f>(SP_Mod!G37-(SP_Mod!G14+SP_Mod!G15+SP_Mod!G18+SP_Mod!G23))/(CE_Mod!G15-CE_Mod!G25)</f>
        <v>#DIV/0!</v>
      </c>
      <c r="K10" s="6" t="e">
        <f>(SP_Mod!H37-(SP_Mod!H14+SP_Mod!H15+SP_Mod!H18+SP_Mod!H23))/(CE_Mod!H15-CE_Mod!H25)</f>
        <v>#DIV/0!</v>
      </c>
      <c r="L10" s="6" t="e">
        <f>(SP_Mod!I37-(SP_Mod!I14+SP_Mod!I15+SP_Mod!I18+SP_Mod!I23))/(CE_Mod!I15-CE_Mod!I25)</f>
        <v>#DIV/0!</v>
      </c>
    </row>
    <row r="11" spans="1:12" s="5" customFormat="1" x14ac:dyDescent="0.35">
      <c r="A11" s="139" t="s">
        <v>36</v>
      </c>
      <c r="B11" s="184" t="s">
        <v>18</v>
      </c>
      <c r="C11" s="184" t="s">
        <v>7</v>
      </c>
      <c r="D11" s="143">
        <v>0.10086784907217235</v>
      </c>
      <c r="E11" s="4"/>
      <c r="F11" s="6"/>
      <c r="G11" s="6" t="e">
        <f>(SP_Mod!D30+SP_Mod!D31)/SP_Mod!D16</f>
        <v>#DIV/0!</v>
      </c>
      <c r="H11" s="6" t="e">
        <f>(SP_Mod!E30+SP_Mod!E31)/SP_Mod!E16</f>
        <v>#DIV/0!</v>
      </c>
      <c r="I11" s="6" t="e">
        <f>(SP_Mod!F30+SP_Mod!F31)/SP_Mod!F16</f>
        <v>#DIV/0!</v>
      </c>
      <c r="J11" s="6" t="e">
        <f>(SP_Mod!G30+SP_Mod!G31)/SP_Mod!G16</f>
        <v>#DIV/0!</v>
      </c>
      <c r="K11" s="6" t="e">
        <f>(SP_Mod!H30+SP_Mod!H31)/SP_Mod!H16</f>
        <v>#DIV/0!</v>
      </c>
      <c r="L11" s="6" t="e">
        <f>(SP_Mod!I30+SP_Mod!I31)/SP_Mod!I16</f>
        <v>#DIV/0!</v>
      </c>
    </row>
    <row r="12" spans="1:12" s="5" customFormat="1" x14ac:dyDescent="0.35">
      <c r="A12" s="139" t="s">
        <v>36</v>
      </c>
      <c r="B12" s="184" t="s">
        <v>19</v>
      </c>
      <c r="C12" s="184" t="s">
        <v>7</v>
      </c>
      <c r="D12" s="143">
        <v>0.63111590034146814</v>
      </c>
      <c r="E12" s="4"/>
      <c r="F12" s="6"/>
      <c r="G12" s="6" t="e">
        <f>((SP_Mod!D30+SP_Mod!D31+(SP_Mod!D44+SP_Mod!D40+SP_Mod!D36+SP_Mod!D32))/(SP_Mod!D16))</f>
        <v>#DIV/0!</v>
      </c>
      <c r="H12" s="6" t="e">
        <f>((SP_Mod!E30+SP_Mod!E31+(SP_Mod!E44+SP_Mod!E40+SP_Mod!E36+SP_Mod!E32))/(SP_Mod!E16))</f>
        <v>#DIV/0!</v>
      </c>
      <c r="I12" s="6" t="e">
        <f>((SP_Mod!F30+SP_Mod!F31+(SP_Mod!F44+SP_Mod!F40+SP_Mod!F36+SP_Mod!F32))/(SP_Mod!F16))</f>
        <v>#DIV/0!</v>
      </c>
      <c r="J12" s="6" t="e">
        <f>((SP_Mod!G30+SP_Mod!G31+(SP_Mod!G44+SP_Mod!G40+SP_Mod!G36+SP_Mod!G32))/(SP_Mod!G16))</f>
        <v>#DIV/0!</v>
      </c>
      <c r="K12" s="6" t="e">
        <f>((SP_Mod!H30+SP_Mod!H31+(SP_Mod!H44+SP_Mod!H40+SP_Mod!H36+SP_Mod!H32))/(SP_Mod!H16))</f>
        <v>#DIV/0!</v>
      </c>
      <c r="L12" s="6" t="e">
        <f>((SP_Mod!I30+SP_Mod!I31+(SP_Mod!I44+SP_Mod!I40+SP_Mod!I36+SP_Mod!I32))/(SP_Mod!I16))</f>
        <v>#DIV/0!</v>
      </c>
    </row>
    <row r="13" spans="1:12" s="5" customFormat="1" x14ac:dyDescent="0.35">
      <c r="A13" s="139" t="s">
        <v>36</v>
      </c>
      <c r="B13" s="184" t="s">
        <v>41</v>
      </c>
      <c r="C13" s="184" t="s">
        <v>7</v>
      </c>
      <c r="D13" s="143">
        <v>4.706090563360682E-2</v>
      </c>
      <c r="E13" s="4"/>
      <c r="F13" s="6"/>
      <c r="G13" s="6" t="e">
        <f>(SP_Mod!D24-SP_Mod!D47)/SP_Mod!D25</f>
        <v>#DIV/0!</v>
      </c>
      <c r="H13" s="6" t="e">
        <f>(SP_Mod!E24-SP_Mod!E47)/SP_Mod!E25</f>
        <v>#DIV/0!</v>
      </c>
      <c r="I13" s="6" t="e">
        <f>(SP_Mod!F24-SP_Mod!F47)/SP_Mod!F25</f>
        <v>#DIV/0!</v>
      </c>
      <c r="J13" s="6" t="e">
        <f>(SP_Mod!G24-SP_Mod!G47)/SP_Mod!G25</f>
        <v>#DIV/0!</v>
      </c>
      <c r="K13" s="6" t="e">
        <f>(SP_Mod!H24-SP_Mod!H47)/SP_Mod!H25</f>
        <v>#DIV/0!</v>
      </c>
      <c r="L13" s="6" t="e">
        <f>(SP_Mod!I24-SP_Mod!I47)/SP_Mod!I25</f>
        <v>#DIV/0!</v>
      </c>
    </row>
    <row r="14" spans="1:12" s="5" customFormat="1" x14ac:dyDescent="0.35">
      <c r="A14" s="139" t="s">
        <v>36</v>
      </c>
      <c r="B14" s="184" t="s">
        <v>16</v>
      </c>
      <c r="C14" s="184" t="s">
        <v>7</v>
      </c>
      <c r="D14" s="147">
        <v>1.541923076923077</v>
      </c>
      <c r="E14" s="4"/>
      <c r="F14" s="6"/>
      <c r="G14" s="6" t="e">
        <f>(((SP_Mod!D30+SP_Mod!D31+SP_Mod!D48)))/(SP_Mod!D16)</f>
        <v>#DIV/0!</v>
      </c>
      <c r="H14" s="6" t="e">
        <f>(((SP_Mod!E30+SP_Mod!E31+SP_Mod!E48)))/(SP_Mod!E16)</f>
        <v>#DIV/0!</v>
      </c>
      <c r="I14" s="6" t="e">
        <f>(((SP_Mod!F30+SP_Mod!F31+SP_Mod!F48)))/(SP_Mod!F16)</f>
        <v>#DIV/0!</v>
      </c>
      <c r="J14" s="6" t="e">
        <f>(((SP_Mod!G30+SP_Mod!G31+SP_Mod!G48)))/(SP_Mod!G16)</f>
        <v>#DIV/0!</v>
      </c>
      <c r="K14" s="6" t="e">
        <f>(((SP_Mod!H30+SP_Mod!H31+SP_Mod!H48)))/(SP_Mod!H16)</f>
        <v>#DIV/0!</v>
      </c>
      <c r="L14" s="6" t="e">
        <f>(((SP_Mod!I30+SP_Mod!I31+SP_Mod!I48)))/(SP_Mod!I16)</f>
        <v>#DIV/0!</v>
      </c>
    </row>
    <row r="15" spans="1:12" s="5" customFormat="1" x14ac:dyDescent="0.35">
      <c r="A15" s="139" t="s">
        <v>36</v>
      </c>
      <c r="B15" s="184" t="s">
        <v>42</v>
      </c>
      <c r="C15" s="184" t="s">
        <v>7</v>
      </c>
      <c r="D15" s="147">
        <v>1.0984615384615382</v>
      </c>
      <c r="E15" s="4"/>
      <c r="F15" s="6"/>
      <c r="G15" s="6" t="e">
        <f>(SP_Mod!D30+SP_Mod!D31)/SP_Mod!D16</f>
        <v>#DIV/0!</v>
      </c>
      <c r="H15" s="6" t="e">
        <f>(SP_Mod!E30+SP_Mod!E31)/SP_Mod!E16</f>
        <v>#DIV/0!</v>
      </c>
      <c r="I15" s="6" t="e">
        <f>(SP_Mod!F30+SP_Mod!F31)/SP_Mod!F16</f>
        <v>#DIV/0!</v>
      </c>
      <c r="J15" s="6" t="e">
        <f>(SP_Mod!G30+SP_Mod!G31)/SP_Mod!G16</f>
        <v>#DIV/0!</v>
      </c>
      <c r="K15" s="6" t="e">
        <f>(SP_Mod!H30+SP_Mod!H31)/SP_Mod!H16</f>
        <v>#DIV/0!</v>
      </c>
      <c r="L15" s="6" t="e">
        <f>(SP_Mod!I30+SP_Mod!I31)/SP_Mod!I16</f>
        <v>#DIV/0!</v>
      </c>
    </row>
    <row r="16" spans="1:12" x14ac:dyDescent="0.35">
      <c r="A16" s="139" t="s">
        <v>36</v>
      </c>
      <c r="B16" s="185" t="s">
        <v>43</v>
      </c>
      <c r="C16" s="185" t="s">
        <v>6</v>
      </c>
      <c r="D16" s="146">
        <v>29251.400769230768</v>
      </c>
      <c r="F16" s="6"/>
      <c r="G16" s="141">
        <f>CE_Mod!D52+CE_Mod!D35+CE_Mod!D27+CE_Mod!D28</f>
        <v>0</v>
      </c>
      <c r="H16" s="141">
        <f>CE_Mod!E52+CE_Mod!E35+CE_Mod!E27+CE_Mod!E28</f>
        <v>0</v>
      </c>
      <c r="I16" s="141">
        <f>CE_Mod!F52+CE_Mod!F35+CE_Mod!F27+CE_Mod!F28</f>
        <v>0</v>
      </c>
      <c r="J16" s="141">
        <f>CE_Mod!G52+CE_Mod!G35+CE_Mod!G27+CE_Mod!G28</f>
        <v>0</v>
      </c>
      <c r="K16" s="141">
        <f>CE_Mod!H52+CE_Mod!H35+CE_Mod!H27+CE_Mod!H28</f>
        <v>0</v>
      </c>
      <c r="L16" s="141">
        <f>CE_Mod!I52+CE_Mod!I35+CE_Mod!I27+CE_Mod!I28</f>
        <v>0</v>
      </c>
    </row>
    <row r="17" spans="1:12" x14ac:dyDescent="0.35">
      <c r="A17" s="139" t="s">
        <v>44</v>
      </c>
      <c r="B17" s="185" t="s">
        <v>21</v>
      </c>
      <c r="C17" s="184" t="s">
        <v>7</v>
      </c>
      <c r="D17" s="147">
        <v>30.606666666666666</v>
      </c>
      <c r="F17" s="6"/>
      <c r="G17" s="6" t="e">
        <f>CE_Mod!D37/(CE_Mod!D39+CE_Mod!D40+CE_Mod!D41)</f>
        <v>#DIV/0!</v>
      </c>
      <c r="H17" s="6" t="e">
        <f>CE_Mod!E37/(CE_Mod!E39+CE_Mod!E40+CE_Mod!E41)</f>
        <v>#DIV/0!</v>
      </c>
      <c r="I17" s="6" t="e">
        <f>CE_Mod!F37/(CE_Mod!F39+CE_Mod!F40+CE_Mod!F41)</f>
        <v>#DIV/0!</v>
      </c>
      <c r="J17" s="6" t="e">
        <f>CE_Mod!G37/(CE_Mod!G39+CE_Mod!G40+CE_Mod!G41)</f>
        <v>#DIV/0!</v>
      </c>
      <c r="K17" s="6" t="e">
        <f>CE_Mod!H37/(CE_Mod!H39+CE_Mod!H40+CE_Mod!H41)</f>
        <v>#DIV/0!</v>
      </c>
      <c r="L17" s="6" t="e">
        <f>CE_Mod!I37/(CE_Mod!I39+CE_Mod!I40+CE_Mod!I41)</f>
        <v>#DIV/0!</v>
      </c>
    </row>
    <row r="18" spans="1:12" ht="12.65" customHeight="1" x14ac:dyDescent="0.35">
      <c r="A18" s="139" t="s">
        <v>44</v>
      </c>
      <c r="B18" s="185" t="s">
        <v>22</v>
      </c>
      <c r="C18" s="184" t="s">
        <v>7</v>
      </c>
      <c r="D18" s="147">
        <v>1.4473076923076924</v>
      </c>
      <c r="F18" s="6"/>
      <c r="G18" s="6" t="e">
        <f>SP_Mod!D18/((SP_Mod!D37-SP_Mod!D36)+(SP_Mod!D41-SP_Mod!D40)+(SP_Mod!D45-SP_Mod!D44)+SP_Mod!D50)</f>
        <v>#DIV/0!</v>
      </c>
      <c r="H18" s="6" t="e">
        <f>SP_Mod!E18/((SP_Mod!E37-SP_Mod!E36)+(SP_Mod!E41-SP_Mod!E40)+(SP_Mod!E45-SP_Mod!E44)+SP_Mod!E50)</f>
        <v>#DIV/0!</v>
      </c>
      <c r="I18" s="6" t="e">
        <f>SP_Mod!F18/((SP_Mod!F37-SP_Mod!F36)+(SP_Mod!F41-SP_Mod!F40)+(SP_Mod!F45-SP_Mod!F44)+SP_Mod!F50)</f>
        <v>#DIV/0!</v>
      </c>
      <c r="J18" s="6" t="e">
        <f>SP_Mod!G18/((SP_Mod!G37-SP_Mod!G36)+(SP_Mod!G41-SP_Mod!G40)+(SP_Mod!G45-SP_Mod!G44)+SP_Mod!G50)</f>
        <v>#DIV/0!</v>
      </c>
      <c r="K18" s="6" t="e">
        <f>SP_Mod!H18/((SP_Mod!H37-SP_Mod!H36)+(SP_Mod!H41-SP_Mod!H40)+(SP_Mod!H45-SP_Mod!H44)+SP_Mod!H50)</f>
        <v>#DIV/0!</v>
      </c>
      <c r="L18" s="6" t="e">
        <f>SP_Mod!I18/((SP_Mod!I37-SP_Mod!I36)+(SP_Mod!I41-SP_Mod!I40)+(SP_Mod!I45-SP_Mod!I44)+SP_Mod!I50)</f>
        <v>#DIV/0!</v>
      </c>
    </row>
    <row r="19" spans="1:12" x14ac:dyDescent="0.35">
      <c r="A19" s="139" t="s">
        <v>44</v>
      </c>
      <c r="B19" s="185" t="s">
        <v>45</v>
      </c>
      <c r="C19" s="184" t="s">
        <v>7</v>
      </c>
      <c r="D19" s="147">
        <v>1.4607692307692304</v>
      </c>
      <c r="F19" s="6"/>
      <c r="G19" s="6" t="e">
        <f>SP_Mod!D24/((SP_Mod!D37-SP_Mod!D36)+(SP_Mod!D41-SP_Mod!D40)+(SP_Mod!D45-SP_Mod!D44)+SP_Mod!D50)</f>
        <v>#DIV/0!</v>
      </c>
      <c r="H19" s="6" t="e">
        <f>SP_Mod!E24/((SP_Mod!E37-SP_Mod!E36)+(SP_Mod!E41-SP_Mod!E40)+(SP_Mod!E45-SP_Mod!E44)+SP_Mod!E50)</f>
        <v>#DIV/0!</v>
      </c>
      <c r="I19" s="6" t="e">
        <f>SP_Mod!F24/((SP_Mod!F37-SP_Mod!F36)+(SP_Mod!F41-SP_Mod!F40)+(SP_Mod!F45-SP_Mod!F44)+SP_Mod!F50)</f>
        <v>#DIV/0!</v>
      </c>
      <c r="J19" s="6" t="e">
        <f>SP_Mod!G24/((SP_Mod!G37-SP_Mod!G36)+(SP_Mod!G41-SP_Mod!G40)+(SP_Mod!G45-SP_Mod!G44)+SP_Mod!G50)</f>
        <v>#DIV/0!</v>
      </c>
      <c r="K19" s="6" t="e">
        <f>SP_Mod!H24/((SP_Mod!H37-SP_Mod!H36)+(SP_Mod!H41-SP_Mod!H40)+(SP_Mod!H45-SP_Mod!H44)+SP_Mod!H50)</f>
        <v>#DIV/0!</v>
      </c>
      <c r="L19" s="6" t="e">
        <f>SP_Mod!I24/((SP_Mod!I37-SP_Mod!I36)+(SP_Mod!I41-SP_Mod!I40)+(SP_Mod!I45-SP_Mod!I44)+SP_Mod!I50)</f>
        <v>#DIV/0!</v>
      </c>
    </row>
    <row r="20" spans="1:12" x14ac:dyDescent="0.35">
      <c r="A20" s="139" t="s">
        <v>44</v>
      </c>
      <c r="B20" s="185" t="s">
        <v>62</v>
      </c>
      <c r="C20" s="184" t="s">
        <v>7</v>
      </c>
      <c r="D20" s="147">
        <v>0.17823469968224309</v>
      </c>
      <c r="F20" s="6"/>
      <c r="G20" s="6" t="e">
        <f>(SP_Mod!D18+SP_Mod!D19+SP_Mod!D20+SP_Mod!D22)/((SP_Mod!D37-SP_Mod!D36)+(SP_Mod!D41-SP_Mod!D40)+(SP_Mod!D45-SP_Mod!D44)+SP_Mod!D50)</f>
        <v>#DIV/0!</v>
      </c>
      <c r="H20" s="6" t="e">
        <f>(SP_Mod!E18+SP_Mod!E19+SP_Mod!E20+SP_Mod!E22)/((SP_Mod!E37-SP_Mod!E36)+(SP_Mod!E41-SP_Mod!E40)+(SP_Mod!E45-SP_Mod!E44)+SP_Mod!E50)</f>
        <v>#DIV/0!</v>
      </c>
      <c r="I20" s="6" t="e">
        <f>(SP_Mod!F18+SP_Mod!F19+SP_Mod!F20+SP_Mod!F22)/((SP_Mod!F37-SP_Mod!F36)+(SP_Mod!F41-SP_Mod!F40)+(SP_Mod!F45-SP_Mod!F44)+SP_Mod!F50)</f>
        <v>#DIV/0!</v>
      </c>
      <c r="J20" s="6" t="e">
        <f>(SP_Mod!G18+SP_Mod!G19+SP_Mod!G20+SP_Mod!G22)/((SP_Mod!G37-SP_Mod!G36)+(SP_Mod!G41-SP_Mod!G40)+(SP_Mod!G45-SP_Mod!G44)+SP_Mod!G50)</f>
        <v>#DIV/0!</v>
      </c>
      <c r="K20" s="6" t="e">
        <f>(SP_Mod!H18+SP_Mod!H19+SP_Mod!H20+SP_Mod!H22)/((SP_Mod!H37-SP_Mod!H36)+(SP_Mod!H41-SP_Mod!H40)+(SP_Mod!H45-SP_Mod!H44)+SP_Mod!H50)</f>
        <v>#DIV/0!</v>
      </c>
      <c r="L20" s="6" t="e">
        <f>(SP_Mod!I18+SP_Mod!I19+SP_Mod!I20+SP_Mod!I22)/((SP_Mod!I37-SP_Mod!I36)+(SP_Mod!I41-SP_Mod!I40)+(SP_Mod!I45-SP_Mod!I44)+SP_Mod!I50)</f>
        <v>#DIV/0!</v>
      </c>
    </row>
    <row r="21" spans="1:12" x14ac:dyDescent="0.35">
      <c r="A21" s="139" t="s">
        <v>44</v>
      </c>
      <c r="B21" s="186" t="s">
        <v>46</v>
      </c>
      <c r="C21" s="185" t="s">
        <v>24</v>
      </c>
      <c r="D21" s="146">
        <v>88.557307692307702</v>
      </c>
      <c r="F21" s="6"/>
      <c r="G21" s="6"/>
      <c r="H21" s="6"/>
      <c r="I21" s="6"/>
      <c r="J21" s="6"/>
      <c r="K21" s="6"/>
      <c r="L21" s="6"/>
    </row>
    <row r="22" spans="1:12" x14ac:dyDescent="0.35">
      <c r="A22" s="139" t="s">
        <v>44</v>
      </c>
      <c r="B22" s="186" t="s">
        <v>47</v>
      </c>
      <c r="C22" s="185" t="s">
        <v>24</v>
      </c>
      <c r="D22" s="146">
        <v>197.98160000000004</v>
      </c>
      <c r="F22" s="6"/>
      <c r="G22" s="6"/>
      <c r="H22" s="6"/>
      <c r="I22" s="6"/>
      <c r="J22" s="6"/>
      <c r="K22" s="6"/>
      <c r="L22" s="6"/>
    </row>
    <row r="23" spans="1:12" x14ac:dyDescent="0.35">
      <c r="A23" s="139" t="s">
        <v>44</v>
      </c>
      <c r="B23" s="185" t="s">
        <v>48</v>
      </c>
      <c r="C23" s="185" t="s">
        <v>6</v>
      </c>
      <c r="D23" s="146">
        <v>16517.886500000001</v>
      </c>
      <c r="F23" s="6"/>
      <c r="G23" s="141">
        <f>(SP_Mod!D24-SP_Mod!D47)</f>
        <v>0</v>
      </c>
      <c r="H23" s="141">
        <f>(SP_Mod!E24-SP_Mod!E47)</f>
        <v>0</v>
      </c>
      <c r="I23" s="141">
        <f>(SP_Mod!F24-SP_Mod!F47)</f>
        <v>0</v>
      </c>
      <c r="J23" s="141">
        <f>(SP_Mod!G24-SP_Mod!G47)</f>
        <v>0</v>
      </c>
      <c r="K23" s="141">
        <f>(SP_Mod!H24-SP_Mod!H47)</f>
        <v>0</v>
      </c>
      <c r="L23" s="141">
        <f>(SP_Mod!I24-SP_Mod!I47)</f>
        <v>0</v>
      </c>
    </row>
    <row r="24" spans="1:12" x14ac:dyDescent="0.35">
      <c r="A24" s="139" t="s">
        <v>44</v>
      </c>
      <c r="B24" s="187" t="s">
        <v>49</v>
      </c>
      <c r="C24" s="185" t="s">
        <v>6</v>
      </c>
      <c r="D24" s="145">
        <v>3947.7530000000002</v>
      </c>
      <c r="F24" s="6"/>
      <c r="G24" s="6" t="e">
        <f>SP_Mod!D37/(SP_Mod!D18)</f>
        <v>#DIV/0!</v>
      </c>
      <c r="H24" s="6" t="e">
        <f>SP_Mod!E37/(SP_Mod!E18)</f>
        <v>#DIV/0!</v>
      </c>
      <c r="I24" s="6" t="e">
        <f>SP_Mod!F37/(SP_Mod!F18)</f>
        <v>#DIV/0!</v>
      </c>
      <c r="J24" s="6" t="e">
        <f>SP_Mod!G37/(SP_Mod!G18)</f>
        <v>#DIV/0!</v>
      </c>
      <c r="K24" s="6" t="e">
        <f>SP_Mod!H37/(SP_Mod!H18)</f>
        <v>#DIV/0!</v>
      </c>
      <c r="L24" s="6" t="e">
        <f>SP_Mod!I37/(SP_Mod!I18)</f>
        <v>#DIV/0!</v>
      </c>
    </row>
    <row r="25" spans="1:12" x14ac:dyDescent="0.35">
      <c r="A25" s="139" t="s">
        <v>50</v>
      </c>
      <c r="B25" s="185" t="s">
        <v>51</v>
      </c>
      <c r="C25" s="184" t="s">
        <v>7</v>
      </c>
      <c r="D25" s="147">
        <v>0.99307692307692252</v>
      </c>
      <c r="F25" s="6"/>
      <c r="G25" s="6" t="e">
        <f>CE_Mod!D52/SP_Mod!D25</f>
        <v>#DIV/0!</v>
      </c>
      <c r="H25" s="6" t="e">
        <f>CE_Mod!E52/SP_Mod!E25</f>
        <v>#DIV/0!</v>
      </c>
      <c r="I25" s="6" t="e">
        <f>CE_Mod!F52/SP_Mod!F25</f>
        <v>#DIV/0!</v>
      </c>
      <c r="J25" s="6" t="e">
        <f>CE_Mod!G52/SP_Mod!G25</f>
        <v>#DIV/0!</v>
      </c>
      <c r="K25" s="6" t="e">
        <f>CE_Mod!H52/SP_Mod!H25</f>
        <v>#DIV/0!</v>
      </c>
      <c r="L25" s="6" t="e">
        <f>CE_Mod!I52/SP_Mod!I25</f>
        <v>#DIV/0!</v>
      </c>
    </row>
    <row r="26" spans="1:12" x14ac:dyDescent="0.35">
      <c r="A26" s="139" t="s">
        <v>50</v>
      </c>
      <c r="B26" s="185" t="s">
        <v>52</v>
      </c>
      <c r="C26" s="184" t="s">
        <v>7</v>
      </c>
      <c r="D26" s="147">
        <v>0.30807564713920277</v>
      </c>
      <c r="F26" s="6"/>
      <c r="G26" s="137" t="e">
        <f>(CE_Mod!D15-CE_Mod!D25)/CE_Mod!D15</f>
        <v>#DIV/0!</v>
      </c>
      <c r="H26" s="137" t="e">
        <f>(CE_Mod!E15-CE_Mod!E25)/CE_Mod!E15</f>
        <v>#DIV/0!</v>
      </c>
      <c r="I26" s="137" t="e">
        <f>(CE_Mod!F15-CE_Mod!F25)/CE_Mod!F15</f>
        <v>#DIV/0!</v>
      </c>
      <c r="J26" s="137" t="e">
        <f>(CE_Mod!G15-CE_Mod!G25)/CE_Mod!G15</f>
        <v>#DIV/0!</v>
      </c>
      <c r="K26" s="137" t="e">
        <f>(CE_Mod!H15-CE_Mod!H25)/CE_Mod!H15</f>
        <v>#DIV/0!</v>
      </c>
      <c r="L26" s="137" t="e">
        <f>(CE_Mod!I15-CE_Mod!I25)/CE_Mod!I15</f>
        <v>#DIV/0!</v>
      </c>
    </row>
    <row r="27" spans="1:12" x14ac:dyDescent="0.35">
      <c r="A27" s="139" t="s">
        <v>50</v>
      </c>
      <c r="B27" s="185" t="s">
        <v>53</v>
      </c>
      <c r="C27" s="184" t="s">
        <v>7</v>
      </c>
      <c r="D27" s="144">
        <v>7.0804999999999979E-2</v>
      </c>
      <c r="F27" s="6"/>
      <c r="G27" s="6" t="e">
        <f>CE_Mod!D37/SP_Mod!D25</f>
        <v>#DIV/0!</v>
      </c>
      <c r="H27" s="6" t="e">
        <f>CE_Mod!E37/((AVERAGE(SP_Mod!D25,SP_Mod!E25)))</f>
        <v>#DIV/0!</v>
      </c>
      <c r="I27" s="6" t="e">
        <f>CE_Mod!F37/((AVERAGE(SP_Mod!E25,SP_Mod!F25)))</f>
        <v>#DIV/0!</v>
      </c>
      <c r="J27" s="6" t="e">
        <f>CE_Mod!G37/((AVERAGE(SP_Mod!F25,SP_Mod!G25)))</f>
        <v>#DIV/0!</v>
      </c>
      <c r="K27" s="6" t="e">
        <f>CE_Mod!H37/((AVERAGE(SP_Mod!G25,SP_Mod!H25)))</f>
        <v>#DIV/0!</v>
      </c>
      <c r="L27" s="6" t="e">
        <f>CE_Mod!I37/((AVERAGE(SP_Mod!H25,SP_Mod!I25)))</f>
        <v>#DIV/0!</v>
      </c>
    </row>
    <row r="28" spans="1:12" x14ac:dyDescent="0.35">
      <c r="A28" s="139" t="s">
        <v>50</v>
      </c>
      <c r="B28" s="185" t="s">
        <v>54</v>
      </c>
      <c r="C28" s="184" t="s">
        <v>7</v>
      </c>
      <c r="D28" s="143">
        <v>7.8578947368421068E-2</v>
      </c>
      <c r="F28" s="6"/>
      <c r="G28" s="6" t="e">
        <f>CE_Mod!D37/CE_Mod!D15</f>
        <v>#DIV/0!</v>
      </c>
      <c r="H28" s="6" t="e">
        <f>CE_Mod!E37/CE_Mod!E15</f>
        <v>#DIV/0!</v>
      </c>
      <c r="I28" s="6" t="e">
        <f>CE_Mod!F37/CE_Mod!F15</f>
        <v>#DIV/0!</v>
      </c>
      <c r="J28" s="6" t="e">
        <f>CE_Mod!G37/CE_Mod!G15</f>
        <v>#DIV/0!</v>
      </c>
      <c r="K28" s="6" t="e">
        <f>CE_Mod!H37/CE_Mod!H15</f>
        <v>#DIV/0!</v>
      </c>
      <c r="L28" s="6" t="e">
        <f>CE_Mod!I37/CE_Mod!I15</f>
        <v>#DIV/0!</v>
      </c>
    </row>
    <row r="29" spans="1:12" x14ac:dyDescent="0.35">
      <c r="A29" s="139" t="s">
        <v>50</v>
      </c>
      <c r="B29" s="185" t="s">
        <v>55</v>
      </c>
      <c r="C29" s="184" t="s">
        <v>7</v>
      </c>
      <c r="D29" s="143">
        <v>5.3672000000000025E-2</v>
      </c>
      <c r="F29" s="6"/>
      <c r="G29" s="6" t="e">
        <f>CE_Mod!D52/(SP_Mod!D30+SP_Mod!D31)</f>
        <v>#DIV/0!</v>
      </c>
      <c r="H29" s="6" t="e">
        <f>CE_Mod!E52/((AVERAGE(SUM(SP_Mod!D30+SP_Mod!D31),SUM(SP_Mod!E30+SP_Mod!E31))))</f>
        <v>#DIV/0!</v>
      </c>
      <c r="I29" s="6" t="e">
        <f>CE_Mod!F52/((AVERAGE(SUM(SP_Mod!E30+SP_Mod!E31),SUM(SP_Mod!F30+SP_Mod!F31))))</f>
        <v>#DIV/0!</v>
      </c>
      <c r="J29" s="6" t="e">
        <f>CE_Mod!G52/((AVERAGE(SUM(SP_Mod!F30+SP_Mod!F31),SUM(SP_Mod!G30+SP_Mod!G31))))</f>
        <v>#DIV/0!</v>
      </c>
      <c r="K29" s="6" t="e">
        <f>CE_Mod!H52/((AVERAGE(SUM(SP_Mod!G30+SP_Mod!G31),SUM(SP_Mod!H30+SP_Mod!H31))))</f>
        <v>#DIV/0!</v>
      </c>
      <c r="L29" s="6" t="e">
        <f>CE_Mod!I52/((AVERAGE(SUM(SP_Mod!H30+SP_Mod!H31),SUM(SP_Mod!I30+SP_Mod!I31))))</f>
        <v>#DIV/0!</v>
      </c>
    </row>
    <row r="30" spans="1:12" x14ac:dyDescent="0.35">
      <c r="A30" s="139" t="s">
        <v>50</v>
      </c>
      <c r="B30" s="185" t="s">
        <v>56</v>
      </c>
      <c r="C30" s="184" t="s">
        <v>7</v>
      </c>
      <c r="D30" s="143">
        <v>0.80484071296821014</v>
      </c>
      <c r="F30" s="6"/>
      <c r="G30" s="6" t="e">
        <f>CE_Mod!D52/(CE_Mod!D50-CE_Mod!D37)</f>
        <v>#DIV/0!</v>
      </c>
      <c r="H30" s="6" t="e">
        <f>CE_Mod!E52/(CE_Mod!E50-CE_Mod!E37)</f>
        <v>#DIV/0!</v>
      </c>
      <c r="I30" s="6" t="e">
        <f>CE_Mod!F52/(CE_Mod!F50-CE_Mod!F37)</f>
        <v>#DIV/0!</v>
      </c>
      <c r="J30" s="6" t="e">
        <f>CE_Mod!G52/(CE_Mod!G50-CE_Mod!G37)</f>
        <v>#DIV/0!</v>
      </c>
      <c r="K30" s="6" t="e">
        <f>CE_Mod!H52/(CE_Mod!H50-CE_Mod!H37)</f>
        <v>#DIV/0!</v>
      </c>
      <c r="L30" s="6" t="e">
        <f>CE_Mod!I52/(CE_Mod!I50-CE_Mod!I37)</f>
        <v>#DIV/0!</v>
      </c>
    </row>
    <row r="31" spans="1:12" x14ac:dyDescent="0.35">
      <c r="A31" s="139" t="s">
        <v>50</v>
      </c>
      <c r="B31" s="185" t="s">
        <v>57</v>
      </c>
      <c r="C31" s="184" t="s">
        <v>63</v>
      </c>
      <c r="D31" s="143">
        <v>0.38576923076923075</v>
      </c>
      <c r="F31" s="6"/>
      <c r="G31" s="6" t="e">
        <f>CE_Mod!D15/SP_Mod!D25</f>
        <v>#DIV/0!</v>
      </c>
      <c r="H31" s="6" t="e">
        <f>CE_Mod!E15/SP_Mod!E25</f>
        <v>#DIV/0!</v>
      </c>
      <c r="I31" s="6" t="e">
        <f>CE_Mod!F15/SP_Mod!F25</f>
        <v>#DIV/0!</v>
      </c>
      <c r="J31" s="6" t="e">
        <f>CE_Mod!G15/SP_Mod!G25</f>
        <v>#DIV/0!</v>
      </c>
      <c r="K31" s="6" t="e">
        <f>CE_Mod!H15/SP_Mod!H25</f>
        <v>#DIV/0!</v>
      </c>
      <c r="L31" s="6" t="e">
        <f>CE_Mod!I15/SP_Mod!I25</f>
        <v>#DIV/0!</v>
      </c>
    </row>
    <row r="32" spans="1:12" x14ac:dyDescent="0.35">
      <c r="A32" s="139" t="s">
        <v>36</v>
      </c>
      <c r="B32" s="140" t="s">
        <v>15</v>
      </c>
      <c r="C32" s="184" t="s">
        <v>7</v>
      </c>
      <c r="D32" s="147">
        <v>0.45769230769230773</v>
      </c>
      <c r="F32" s="6"/>
      <c r="G32" s="6" t="e">
        <f>SP_Mod!D25/(SP_Mod!D30+SP_Mod!D31)</f>
        <v>#DIV/0!</v>
      </c>
      <c r="H32" s="6" t="e">
        <f>SP_Mod!E25/(SP_Mod!E30+SP_Mod!E31)</f>
        <v>#DIV/0!</v>
      </c>
      <c r="I32" s="6" t="e">
        <f>SP_Mod!F25/(SP_Mod!F30+SP_Mod!F31)</f>
        <v>#DIV/0!</v>
      </c>
      <c r="J32" s="6" t="e">
        <f>SP_Mod!G25/(SP_Mod!G30+SP_Mod!G31)</f>
        <v>#DIV/0!</v>
      </c>
      <c r="K32" s="6" t="e">
        <f>SP_Mod!H25/(SP_Mod!H30+SP_Mod!H31)</f>
        <v>#DIV/0!</v>
      </c>
      <c r="L32" s="6" t="e">
        <f>SP_Mod!I25/(SP_Mod!I30+SP_Mod!I31)</f>
        <v>#DIV/0!</v>
      </c>
    </row>
    <row r="33" spans="1:12" x14ac:dyDescent="0.35">
      <c r="A33" s="139" t="s">
        <v>44</v>
      </c>
      <c r="B33" s="142" t="s">
        <v>23</v>
      </c>
      <c r="C33" s="184" t="s">
        <v>7</v>
      </c>
      <c r="D33" s="147">
        <v>0.64384244855192596</v>
      </c>
      <c r="F33" s="6"/>
      <c r="G33" s="6"/>
      <c r="H33" s="6"/>
      <c r="I33" s="6"/>
      <c r="J33" s="6"/>
      <c r="K33" s="6"/>
      <c r="L33" s="6"/>
    </row>
    <row r="34" spans="1:12" x14ac:dyDescent="0.35">
      <c r="A34" s="139" t="s">
        <v>36</v>
      </c>
      <c r="B34" s="142" t="s">
        <v>20</v>
      </c>
      <c r="C34" s="185" t="s">
        <v>6</v>
      </c>
      <c r="D34" s="3"/>
      <c r="F34" s="6"/>
      <c r="G34" s="6"/>
      <c r="H34" s="6"/>
      <c r="I34" s="6"/>
      <c r="J34" s="6"/>
      <c r="K34" s="6"/>
      <c r="L34" s="6"/>
    </row>
    <row r="35" spans="1:12" x14ac:dyDescent="0.35">
      <c r="A35" s="139" t="s">
        <v>36</v>
      </c>
      <c r="B35" s="142" t="s">
        <v>58</v>
      </c>
      <c r="C35" s="184" t="s">
        <v>7</v>
      </c>
      <c r="D35" s="3"/>
      <c r="F35" s="6"/>
      <c r="G35" s="6"/>
      <c r="H35" s="6"/>
      <c r="I35" s="6"/>
      <c r="J35" s="6"/>
      <c r="K35" s="6"/>
      <c r="L35" s="6"/>
    </row>
    <row r="36" spans="1:12" x14ac:dyDescent="0.35">
      <c r="B36" s="142" t="s">
        <v>64</v>
      </c>
      <c r="D36" s="3"/>
      <c r="F36" s="6"/>
      <c r="G36" s="6"/>
      <c r="H36" s="6"/>
      <c r="I36" s="6"/>
      <c r="J36" s="6"/>
      <c r="K36" s="6"/>
      <c r="L36" s="6"/>
    </row>
    <row r="37" spans="1:12" x14ac:dyDescent="0.35">
      <c r="B37" s="142" t="s">
        <v>65</v>
      </c>
      <c r="D37" s="147">
        <v>1.576376474832113</v>
      </c>
      <c r="F37" s="6"/>
      <c r="G37" s="6"/>
      <c r="H37" s="6"/>
      <c r="I37" s="6"/>
      <c r="J37" s="6"/>
      <c r="K37" s="6"/>
      <c r="L37" s="6"/>
    </row>
  </sheetData>
  <autoFilter ref="B2:D37" xr:uid="{13401856-AB0E-4048-BC97-C14238D0F3BC}"/>
  <mergeCells count="1">
    <mergeCell ref="G1:L1"/>
  </mergeCells>
  <phoneticPr fontId="9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C9C-ABFA-4EAB-ABBD-128C418F3F8D}">
  <dimension ref="B2:N18"/>
  <sheetViews>
    <sheetView tabSelected="1" workbookViewId="0">
      <selection activeCell="G11" sqref="G11"/>
    </sheetView>
  </sheetViews>
  <sheetFormatPr defaultColWidth="9.08984375" defaultRowHeight="14.5" x14ac:dyDescent="0.35"/>
  <cols>
    <col min="1" max="1" width="9.36328125" style="153" customWidth="1"/>
    <col min="2" max="2" width="9.08984375" style="153" customWidth="1"/>
    <col min="3" max="4" width="9.08984375" style="153"/>
    <col min="5" max="5" width="12" style="153" customWidth="1"/>
    <col min="6" max="12" width="9.08984375" style="153"/>
    <col min="13" max="13" width="13.6328125" style="153" customWidth="1"/>
    <col min="14" max="14" width="3.36328125" style="153" customWidth="1"/>
    <col min="15" max="16384" width="9.08984375" style="153"/>
  </cols>
  <sheetData>
    <row r="2" spans="2:14" ht="18.5" x14ac:dyDescent="0.45">
      <c r="C2" s="149" t="s">
        <v>25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2:14" x14ac:dyDescent="0.35">
      <c r="C3" s="154" t="s">
        <v>66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2:14" ht="6" customHeight="1" x14ac:dyDescent="0.35"/>
    <row r="5" spans="2:14" x14ac:dyDescent="0.35">
      <c r="C5" s="155" t="s">
        <v>67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8" spans="2:14" s="166" customFormat="1" ht="23" customHeight="1" x14ac:dyDescent="0.35">
      <c r="B8" s="241" t="s">
        <v>68</v>
      </c>
      <c r="C8" s="242"/>
      <c r="D8" s="243"/>
      <c r="E8" s="238"/>
      <c r="F8" s="239"/>
      <c r="G8" s="239"/>
      <c r="H8" s="239"/>
      <c r="I8" s="239"/>
      <c r="J8" s="239"/>
      <c r="K8" s="239"/>
      <c r="L8" s="239"/>
      <c r="M8" s="240"/>
    </row>
    <row r="9" spans="2:14" s="166" customFormat="1" ht="23" customHeight="1" x14ac:dyDescent="0.35">
      <c r="B9" s="241" t="s">
        <v>69</v>
      </c>
      <c r="C9" s="242"/>
      <c r="D9" s="243"/>
      <c r="E9" s="238"/>
      <c r="F9" s="239"/>
      <c r="G9" s="239"/>
      <c r="H9" s="239"/>
      <c r="I9" s="239"/>
      <c r="J9" s="239"/>
      <c r="K9" s="239"/>
      <c r="L9" s="239"/>
      <c r="M9" s="240"/>
    </row>
    <row r="10" spans="2:14" s="166" customFormat="1" ht="23" customHeight="1" x14ac:dyDescent="0.35">
      <c r="B10" s="241" t="s">
        <v>70</v>
      </c>
      <c r="C10" s="242"/>
      <c r="D10" s="243"/>
      <c r="E10" s="175"/>
    </row>
    <row r="11" spans="2:14" s="166" customFormat="1" ht="23" customHeight="1" x14ac:dyDescent="0.35">
      <c r="B11" s="241" t="s">
        <v>71</v>
      </c>
      <c r="C11" s="242"/>
      <c r="D11" s="243"/>
      <c r="E11" s="175"/>
    </row>
    <row r="12" spans="2:14" s="166" customFormat="1" ht="23" customHeight="1" x14ac:dyDescent="0.35">
      <c r="B12" s="241" t="s">
        <v>72</v>
      </c>
      <c r="C12" s="242"/>
      <c r="D12" s="243"/>
      <c r="E12" s="167"/>
      <c r="J12" s="235"/>
    </row>
    <row r="13" spans="2:14" s="166" customFormat="1" ht="23" customHeight="1" x14ac:dyDescent="0.35"/>
    <row r="14" spans="2:14" s="166" customFormat="1" ht="23" customHeight="1" x14ac:dyDescent="0.35">
      <c r="B14" s="241" t="s">
        <v>73</v>
      </c>
      <c r="C14" s="242"/>
      <c r="D14" s="243"/>
      <c r="E14" s="167"/>
    </row>
    <row r="15" spans="2:14" s="166" customFormat="1" ht="23" customHeight="1" x14ac:dyDescent="0.35">
      <c r="B15" s="241" t="s">
        <v>26</v>
      </c>
      <c r="C15" s="242"/>
      <c r="D15" s="243"/>
      <c r="E15" s="167"/>
      <c r="G15" s="168"/>
    </row>
    <row r="16" spans="2:14" ht="23" customHeight="1" x14ac:dyDescent="0.35">
      <c r="B16" s="241" t="s">
        <v>28</v>
      </c>
      <c r="C16" s="242"/>
      <c r="D16" s="243"/>
      <c r="E16" s="169"/>
      <c r="F16" s="166"/>
      <c r="G16" s="166"/>
    </row>
    <row r="17" spans="3:7" x14ac:dyDescent="0.35">
      <c r="C17" s="159"/>
      <c r="G17" s="166"/>
    </row>
    <row r="18" spans="3:7" x14ac:dyDescent="0.35">
      <c r="C18" s="159"/>
    </row>
  </sheetData>
  <sheetProtection formatColumns="0" formatRows="0"/>
  <mergeCells count="10">
    <mergeCell ref="E8:M8"/>
    <mergeCell ref="B9:D9"/>
    <mergeCell ref="E9:M9"/>
    <mergeCell ref="B10:D10"/>
    <mergeCell ref="B11:D11"/>
    <mergeCell ref="B12:D12"/>
    <mergeCell ref="B14:D14"/>
    <mergeCell ref="B15:D15"/>
    <mergeCell ref="B16:D16"/>
    <mergeCell ref="B8:D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C2F6-010C-40C5-ADC2-A01F2727F88A}">
  <dimension ref="C2:J32"/>
  <sheetViews>
    <sheetView workbookViewId="0">
      <selection activeCell="C40" sqref="C40"/>
    </sheetView>
  </sheetViews>
  <sheetFormatPr defaultColWidth="9.08984375" defaultRowHeight="14.5" x14ac:dyDescent="0.35"/>
  <cols>
    <col min="1" max="1" width="10.08984375" style="153" customWidth="1"/>
    <col min="2" max="2" width="6.36328125" style="153" bestFit="1" customWidth="1"/>
    <col min="3" max="3" width="43.6328125" style="153" customWidth="1"/>
    <col min="4" max="9" width="14.6328125" style="153" customWidth="1"/>
    <col min="10" max="10" width="3.08984375" style="153" customWidth="1"/>
    <col min="11" max="16384" width="9.08984375" style="153"/>
  </cols>
  <sheetData>
    <row r="2" spans="3:10" ht="18.5" x14ac:dyDescent="0.45">
      <c r="C2" s="149" t="s">
        <v>25</v>
      </c>
      <c r="D2" s="150"/>
      <c r="E2" s="150"/>
      <c r="F2" s="150"/>
      <c r="G2" s="150"/>
      <c r="H2" s="151" t="s">
        <v>26</v>
      </c>
      <c r="I2" s="152" t="s">
        <v>27</v>
      </c>
      <c r="J2" s="150"/>
    </row>
    <row r="3" spans="3:10" x14ac:dyDescent="0.35">
      <c r="C3" s="154" t="s">
        <v>66</v>
      </c>
      <c r="D3" s="150"/>
      <c r="E3" s="150"/>
      <c r="F3" s="150"/>
      <c r="G3" s="150"/>
      <c r="H3" s="151" t="s">
        <v>28</v>
      </c>
      <c r="I3" s="152" t="s">
        <v>27</v>
      </c>
      <c r="J3" s="150"/>
    </row>
    <row r="4" spans="3:10" ht="6" customHeight="1" x14ac:dyDescent="0.35"/>
    <row r="5" spans="3:10" x14ac:dyDescent="0.35">
      <c r="C5" s="155" t="s">
        <v>74</v>
      </c>
      <c r="D5" s="156"/>
      <c r="E5" s="156"/>
      <c r="F5" s="156"/>
      <c r="G5" s="156"/>
      <c r="H5" s="156"/>
      <c r="I5" s="156"/>
      <c r="J5" s="156"/>
    </row>
    <row r="6" spans="3:10" x14ac:dyDescent="0.35">
      <c r="H6" s="157"/>
      <c r="I6" s="233">
        <f>Gen!E8</f>
        <v>0</v>
      </c>
    </row>
    <row r="7" spans="3:10" x14ac:dyDescent="0.35">
      <c r="H7" s="157"/>
      <c r="I7" s="233">
        <f>Gen!E9</f>
        <v>0</v>
      </c>
    </row>
    <row r="8" spans="3:10" x14ac:dyDescent="0.35">
      <c r="C8" s="158"/>
    </row>
    <row r="9" spans="3:10" x14ac:dyDescent="0.35">
      <c r="C9" s="159"/>
      <c r="D9" s="160"/>
      <c r="E9" s="160"/>
      <c r="F9" s="160"/>
      <c r="G9" s="160"/>
      <c r="H9" s="160"/>
      <c r="I9" s="160"/>
    </row>
    <row r="10" spans="3:10" x14ac:dyDescent="0.35">
      <c r="C10" s="159"/>
      <c r="D10" s="188" t="s">
        <v>29</v>
      </c>
      <c r="E10" s="189" t="s">
        <v>30</v>
      </c>
      <c r="F10" s="189" t="s">
        <v>31</v>
      </c>
      <c r="G10" s="189" t="s">
        <v>32</v>
      </c>
      <c r="H10" s="189" t="s">
        <v>33</v>
      </c>
      <c r="I10" s="190" t="s">
        <v>34</v>
      </c>
    </row>
    <row r="11" spans="3:10" ht="30" customHeight="1" x14ac:dyDescent="0.35">
      <c r="C11" s="161" t="s">
        <v>75</v>
      </c>
      <c r="D11" s="176"/>
      <c r="E11" s="176"/>
      <c r="F11" s="176"/>
      <c r="G11" s="176"/>
      <c r="H11" s="176"/>
      <c r="I11" s="177"/>
    </row>
    <row r="12" spans="3:10" ht="5.25" hidden="1" customHeight="1" x14ac:dyDescent="0.35">
      <c r="D12" s="162"/>
      <c r="E12" s="162"/>
      <c r="F12" s="162"/>
      <c r="G12" s="162"/>
      <c r="H12" s="162"/>
      <c r="I12" s="162"/>
    </row>
    <row r="13" spans="3:10" ht="30" hidden="1" customHeight="1" x14ac:dyDescent="0.35">
      <c r="C13" s="161" t="s">
        <v>76</v>
      </c>
      <c r="D13" s="191"/>
      <c r="E13" s="191"/>
      <c r="F13" s="191"/>
      <c r="G13" s="191"/>
      <c r="H13" s="191"/>
      <c r="I13" s="192"/>
    </row>
    <row r="14" spans="3:10" ht="5.25" hidden="1" customHeight="1" x14ac:dyDescent="0.35">
      <c r="D14" s="163"/>
      <c r="E14" s="163"/>
      <c r="F14" s="163"/>
      <c r="G14" s="163"/>
      <c r="H14" s="163"/>
      <c r="I14" s="163"/>
    </row>
    <row r="15" spans="3:10" ht="30" hidden="1" customHeight="1" x14ac:dyDescent="0.35">
      <c r="C15" s="161" t="s">
        <v>77</v>
      </c>
      <c r="D15" s="191"/>
      <c r="E15" s="191"/>
      <c r="F15" s="191"/>
      <c r="G15" s="191"/>
      <c r="H15" s="191"/>
      <c r="I15" s="192"/>
    </row>
    <row r="16" spans="3:10" ht="5.25" customHeight="1" x14ac:dyDescent="0.35">
      <c r="D16" s="164"/>
      <c r="E16" s="164"/>
      <c r="F16" s="164"/>
      <c r="G16" s="164"/>
      <c r="H16" s="164"/>
      <c r="I16" s="164"/>
    </row>
    <row r="17" spans="3:9" ht="30" customHeight="1" x14ac:dyDescent="0.35">
      <c r="C17" s="161" t="s">
        <v>78</v>
      </c>
      <c r="D17" s="178"/>
      <c r="E17" s="178"/>
      <c r="F17" s="178"/>
      <c r="G17" s="178"/>
      <c r="H17" s="178"/>
      <c r="I17" s="179"/>
    </row>
    <row r="18" spans="3:9" ht="5.25" customHeight="1" x14ac:dyDescent="0.35">
      <c r="D18" s="180"/>
      <c r="E18" s="180"/>
      <c r="F18" s="180"/>
      <c r="G18" s="180"/>
      <c r="H18" s="180"/>
      <c r="I18" s="180"/>
    </row>
    <row r="19" spans="3:9" ht="30" customHeight="1" x14ac:dyDescent="0.35">
      <c r="C19" s="161" t="s">
        <v>79</v>
      </c>
      <c r="D19" s="181"/>
      <c r="E19" s="181"/>
      <c r="F19" s="181"/>
      <c r="G19" s="181"/>
      <c r="H19" s="181"/>
      <c r="I19" s="182"/>
    </row>
    <row r="20" spans="3:9" ht="5.25" customHeight="1" x14ac:dyDescent="0.35"/>
    <row r="21" spans="3:9" ht="30" hidden="1" customHeight="1" x14ac:dyDescent="0.35">
      <c r="C21" s="161" t="s">
        <v>80</v>
      </c>
      <c r="D21" s="191"/>
      <c r="E21" s="191"/>
      <c r="F21" s="191"/>
      <c r="G21" s="191"/>
      <c r="H21" s="191"/>
      <c r="I21" s="192"/>
    </row>
    <row r="22" spans="3:9" ht="10.25" customHeight="1" x14ac:dyDescent="0.35"/>
    <row r="23" spans="3:9" x14ac:dyDescent="0.35">
      <c r="C23" s="165" t="s">
        <v>81</v>
      </c>
    </row>
    <row r="24" spans="3:9" ht="23" customHeight="1" x14ac:dyDescent="0.35"/>
    <row r="25" spans="3:9" ht="23" customHeight="1" x14ac:dyDescent="0.35">
      <c r="C25" s="244" t="s">
        <v>82</v>
      </c>
      <c r="D25" s="245"/>
      <c r="E25" s="245"/>
      <c r="F25" s="245"/>
      <c r="G25" s="245"/>
      <c r="H25" s="245"/>
      <c r="I25" s="246"/>
    </row>
    <row r="26" spans="3:9" x14ac:dyDescent="0.35">
      <c r="C26" s="247"/>
      <c r="D26" s="248"/>
      <c r="E26" s="248"/>
      <c r="F26" s="248"/>
      <c r="G26" s="248"/>
      <c r="H26" s="248"/>
      <c r="I26" s="249"/>
    </row>
    <row r="27" spans="3:9" x14ac:dyDescent="0.35">
      <c r="C27" s="247"/>
      <c r="D27" s="248"/>
      <c r="E27" s="248"/>
      <c r="F27" s="248"/>
      <c r="G27" s="248"/>
      <c r="H27" s="248"/>
      <c r="I27" s="249"/>
    </row>
    <row r="28" spans="3:9" x14ac:dyDescent="0.35">
      <c r="C28" s="247"/>
      <c r="D28" s="248"/>
      <c r="E28" s="248"/>
      <c r="F28" s="248"/>
      <c r="G28" s="248"/>
      <c r="H28" s="248"/>
      <c r="I28" s="249"/>
    </row>
    <row r="29" spans="3:9" x14ac:dyDescent="0.35">
      <c r="C29" s="247"/>
      <c r="D29" s="248"/>
      <c r="E29" s="248"/>
      <c r="F29" s="248"/>
      <c r="G29" s="248"/>
      <c r="H29" s="248"/>
      <c r="I29" s="249"/>
    </row>
    <row r="30" spans="3:9" x14ac:dyDescent="0.35">
      <c r="C30" s="247"/>
      <c r="D30" s="248"/>
      <c r="E30" s="248"/>
      <c r="F30" s="248"/>
      <c r="G30" s="248"/>
      <c r="H30" s="248"/>
      <c r="I30" s="249"/>
    </row>
    <row r="31" spans="3:9" x14ac:dyDescent="0.35">
      <c r="C31" s="247"/>
      <c r="D31" s="248"/>
      <c r="E31" s="248"/>
      <c r="F31" s="248"/>
      <c r="G31" s="248"/>
      <c r="H31" s="248"/>
      <c r="I31" s="249"/>
    </row>
    <row r="32" spans="3:9" x14ac:dyDescent="0.35">
      <c r="C32" s="250"/>
      <c r="D32" s="251"/>
      <c r="E32" s="251"/>
      <c r="F32" s="251"/>
      <c r="G32" s="251"/>
      <c r="H32" s="251"/>
      <c r="I32" s="252"/>
    </row>
  </sheetData>
  <sheetProtection formatColumns="0" formatRows="0"/>
  <mergeCells count="1">
    <mergeCell ref="C25:I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3312-4FA8-443D-8CD7-68317948B9BB}">
  <dimension ref="B2:V62"/>
  <sheetViews>
    <sheetView workbookViewId="0">
      <selection activeCell="A64" sqref="A64:XFD67"/>
    </sheetView>
  </sheetViews>
  <sheetFormatPr defaultColWidth="9.08984375" defaultRowHeight="14.5" x14ac:dyDescent="0.35"/>
  <cols>
    <col min="1" max="1" width="10.08984375" style="7" customWidth="1"/>
    <col min="2" max="2" width="6.36328125" style="7" bestFit="1" customWidth="1"/>
    <col min="3" max="3" width="46.36328125" style="7" customWidth="1"/>
    <col min="4" max="9" width="14.6328125" style="7" customWidth="1"/>
    <col min="10" max="10" width="18" style="7" bestFit="1" customWidth="1"/>
    <col min="11" max="11" width="3.36328125" style="7" customWidth="1"/>
    <col min="12" max="12" width="9.08984375" style="7"/>
    <col min="13" max="18" width="12.6328125" style="7" hidden="1" customWidth="1"/>
    <col min="19" max="16384" width="9.08984375" style="7"/>
  </cols>
  <sheetData>
    <row r="2" spans="2:18" ht="18.5" x14ac:dyDescent="0.45">
      <c r="C2" s="8" t="s">
        <v>25</v>
      </c>
      <c r="D2" s="9"/>
      <c r="E2" s="9"/>
      <c r="F2" s="9"/>
      <c r="G2" s="9"/>
      <c r="H2" s="9"/>
      <c r="I2" s="10" t="s">
        <v>26</v>
      </c>
      <c r="J2" s="11" t="s">
        <v>27</v>
      </c>
      <c r="K2" s="9"/>
    </row>
    <row r="3" spans="2:18" x14ac:dyDescent="0.35">
      <c r="C3" s="12" t="s">
        <v>83</v>
      </c>
      <c r="D3" s="9"/>
      <c r="E3" s="9"/>
      <c r="F3" s="9"/>
      <c r="G3" s="9"/>
      <c r="H3" s="9"/>
      <c r="I3" s="10" t="s">
        <v>28</v>
      </c>
      <c r="J3" s="11" t="s">
        <v>27</v>
      </c>
      <c r="K3" s="9"/>
    </row>
    <row r="4" spans="2:18" ht="6" customHeight="1" x14ac:dyDescent="0.35"/>
    <row r="5" spans="2:18" x14ac:dyDescent="0.35">
      <c r="C5" s="13" t="s">
        <v>167</v>
      </c>
      <c r="D5" s="14"/>
      <c r="E5" s="14"/>
      <c r="F5" s="14"/>
      <c r="G5" s="14"/>
      <c r="H5" s="14"/>
      <c r="I5" s="14"/>
      <c r="J5" s="14"/>
      <c r="K5" s="14"/>
    </row>
    <row r="6" spans="2:18" x14ac:dyDescent="0.35">
      <c r="J6" s="231">
        <f>Gen!E8</f>
        <v>0</v>
      </c>
    </row>
    <row r="7" spans="2:18" x14ac:dyDescent="0.35">
      <c r="J7" s="231">
        <f>Gen!E9</f>
        <v>0</v>
      </c>
    </row>
    <row r="9" spans="2:18" ht="15" customHeight="1" x14ac:dyDescent="0.35">
      <c r="B9" s="15"/>
      <c r="C9" s="15" t="s">
        <v>168</v>
      </c>
      <c r="D9" s="16"/>
      <c r="E9" s="16"/>
      <c r="F9" s="16"/>
      <c r="G9" s="16"/>
      <c r="H9" s="16"/>
      <c r="I9" s="16"/>
    </row>
    <row r="10" spans="2:18" x14ac:dyDescent="0.35">
      <c r="B10" s="15"/>
      <c r="C10" s="17" t="s">
        <v>86</v>
      </c>
      <c r="D10" s="193" t="s">
        <v>29</v>
      </c>
      <c r="E10" s="194" t="s">
        <v>30</v>
      </c>
      <c r="F10" s="194" t="s">
        <v>31</v>
      </c>
      <c r="G10" s="194" t="s">
        <v>32</v>
      </c>
      <c r="H10" s="194" t="s">
        <v>33</v>
      </c>
      <c r="I10" s="195" t="s">
        <v>34</v>
      </c>
      <c r="J10" s="203"/>
      <c r="M10" s="193" t="s">
        <v>29</v>
      </c>
      <c r="N10" s="194" t="s">
        <v>30</v>
      </c>
      <c r="O10" s="194" t="s">
        <v>31</v>
      </c>
      <c r="P10" s="194" t="s">
        <v>32</v>
      </c>
      <c r="Q10" s="194" t="s">
        <v>33</v>
      </c>
      <c r="R10" s="195" t="s">
        <v>34</v>
      </c>
    </row>
    <row r="11" spans="2:18" ht="15" customHeight="1" x14ac:dyDescent="0.35">
      <c r="B11" s="196" t="s">
        <v>169</v>
      </c>
      <c r="C11" s="18" t="s">
        <v>170</v>
      </c>
      <c r="D11" s="204"/>
      <c r="E11" s="204"/>
      <c r="F11" s="204"/>
      <c r="G11" s="204"/>
      <c r="H11" s="204"/>
      <c r="I11" s="205"/>
      <c r="J11" s="206"/>
      <c r="M11" s="207"/>
      <c r="N11" s="204"/>
      <c r="O11" s="204"/>
      <c r="P11" s="204"/>
      <c r="Q11" s="204"/>
      <c r="R11" s="205"/>
    </row>
    <row r="12" spans="2:18" x14ac:dyDescent="0.35">
      <c r="B12" s="200" t="s">
        <v>171</v>
      </c>
      <c r="C12" s="19" t="s">
        <v>172</v>
      </c>
      <c r="D12" s="201"/>
      <c r="E12" s="201"/>
      <c r="F12" s="201"/>
      <c r="G12" s="201"/>
      <c r="H12" s="201"/>
      <c r="I12" s="202"/>
      <c r="J12" s="206"/>
      <c r="M12" s="199"/>
      <c r="N12" s="197"/>
      <c r="O12" s="197"/>
      <c r="P12" s="197"/>
      <c r="Q12" s="197"/>
      <c r="R12" s="198"/>
    </row>
    <row r="13" spans="2:18" x14ac:dyDescent="0.35">
      <c r="B13" s="200" t="s">
        <v>173</v>
      </c>
      <c r="C13" s="19" t="s">
        <v>174</v>
      </c>
      <c r="D13" s="201"/>
      <c r="E13" s="201"/>
      <c r="F13" s="201"/>
      <c r="G13" s="201"/>
      <c r="H13" s="201"/>
      <c r="I13" s="202"/>
      <c r="J13" s="206"/>
      <c r="M13" s="199"/>
      <c r="N13" s="197"/>
      <c r="O13" s="197"/>
      <c r="P13" s="197"/>
      <c r="Q13" s="197"/>
      <c r="R13" s="198"/>
    </row>
    <row r="14" spans="2:18" x14ac:dyDescent="0.35">
      <c r="B14" s="208" t="s">
        <v>175</v>
      </c>
      <c r="C14" s="20" t="s">
        <v>176</v>
      </c>
      <c r="D14" s="209"/>
      <c r="E14" s="209"/>
      <c r="F14" s="209"/>
      <c r="G14" s="209"/>
      <c r="H14" s="209"/>
      <c r="I14" s="210"/>
      <c r="J14" s="206"/>
      <c r="M14" s="211"/>
      <c r="N14" s="212"/>
      <c r="O14" s="212"/>
      <c r="P14" s="212"/>
      <c r="Q14" s="212"/>
      <c r="R14" s="213"/>
    </row>
    <row r="15" spans="2:18" x14ac:dyDescent="0.35">
      <c r="B15" s="208" t="s">
        <v>177</v>
      </c>
      <c r="C15" s="20" t="s">
        <v>178</v>
      </c>
      <c r="D15" s="209"/>
      <c r="E15" s="209"/>
      <c r="F15" s="21"/>
      <c r="G15" s="21"/>
      <c r="H15" s="21"/>
      <c r="I15" s="22"/>
      <c r="J15" s="206"/>
      <c r="M15" s="211"/>
      <c r="N15" s="212"/>
      <c r="O15" s="212"/>
      <c r="P15" s="212"/>
      <c r="Q15" s="212"/>
      <c r="R15" s="213"/>
    </row>
    <row r="16" spans="2:18" x14ac:dyDescent="0.35">
      <c r="B16" s="23" t="s">
        <v>179</v>
      </c>
      <c r="C16" s="24" t="s">
        <v>180</v>
      </c>
      <c r="D16" s="25">
        <f t="shared" ref="D16:I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6">
        <f t="shared" si="0"/>
        <v>0</v>
      </c>
      <c r="J16" s="27" t="s">
        <v>97</v>
      </c>
      <c r="K16" s="27"/>
      <c r="M16" s="28">
        <v>0</v>
      </c>
      <c r="N16" s="29">
        <v>0</v>
      </c>
      <c r="O16" s="29">
        <v>0</v>
      </c>
      <c r="P16" s="29">
        <v>0</v>
      </c>
      <c r="Q16" s="29">
        <v>0</v>
      </c>
      <c r="R16" s="30">
        <v>0</v>
      </c>
    </row>
    <row r="17" spans="2:22" x14ac:dyDescent="0.35">
      <c r="B17" s="200" t="s">
        <v>181</v>
      </c>
      <c r="C17" s="31" t="s">
        <v>182</v>
      </c>
      <c r="D17" s="201"/>
      <c r="E17" s="201"/>
      <c r="F17" s="201"/>
      <c r="G17" s="201"/>
      <c r="H17" s="201"/>
      <c r="I17" s="202"/>
      <c r="J17" s="206"/>
      <c r="M17" s="199"/>
      <c r="N17" s="197"/>
      <c r="O17" s="197"/>
      <c r="P17" s="197"/>
      <c r="Q17" s="197"/>
      <c r="R17" s="198"/>
    </row>
    <row r="18" spans="2:22" x14ac:dyDescent="0.35">
      <c r="B18" s="200" t="s">
        <v>183</v>
      </c>
      <c r="C18" s="19" t="s">
        <v>10</v>
      </c>
      <c r="D18" s="201"/>
      <c r="E18" s="201"/>
      <c r="F18" s="201"/>
      <c r="G18" s="201"/>
      <c r="H18" s="201"/>
      <c r="I18" s="202"/>
      <c r="J18" s="206"/>
      <c r="L18" s="32"/>
      <c r="M18" s="199"/>
      <c r="N18" s="197"/>
      <c r="O18" s="197"/>
      <c r="P18" s="197"/>
      <c r="Q18" s="197"/>
      <c r="R18" s="198"/>
      <c r="S18" s="32"/>
    </row>
    <row r="19" spans="2:22" x14ac:dyDescent="0.35">
      <c r="B19" s="200" t="s">
        <v>184</v>
      </c>
      <c r="C19" s="19" t="s">
        <v>185</v>
      </c>
      <c r="D19" s="201"/>
      <c r="E19" s="201"/>
      <c r="F19" s="201"/>
      <c r="G19" s="201"/>
      <c r="H19" s="201"/>
      <c r="I19" s="202"/>
      <c r="J19" s="206"/>
      <c r="M19" s="199"/>
      <c r="N19" s="197"/>
      <c r="O19" s="197"/>
      <c r="P19" s="197"/>
      <c r="Q19" s="197"/>
      <c r="R19" s="198"/>
    </row>
    <row r="20" spans="2:22" x14ac:dyDescent="0.35">
      <c r="B20" s="200" t="s">
        <v>186</v>
      </c>
      <c r="C20" s="19" t="s">
        <v>187</v>
      </c>
      <c r="D20" s="201"/>
      <c r="E20" s="201"/>
      <c r="F20" s="201"/>
      <c r="G20" s="201"/>
      <c r="H20" s="201"/>
      <c r="I20" s="202"/>
      <c r="J20" s="206"/>
      <c r="M20" s="199"/>
      <c r="N20" s="197"/>
      <c r="O20" s="197"/>
      <c r="P20" s="197"/>
      <c r="Q20" s="197"/>
      <c r="R20" s="198"/>
    </row>
    <row r="21" spans="2:22" x14ac:dyDescent="0.35">
      <c r="B21" s="200" t="s">
        <v>188</v>
      </c>
      <c r="C21" s="19" t="s">
        <v>189</v>
      </c>
      <c r="D21" s="201"/>
      <c r="E21" s="201"/>
      <c r="F21" s="201"/>
      <c r="G21" s="201"/>
      <c r="H21" s="201"/>
      <c r="I21" s="202"/>
      <c r="J21" s="206"/>
      <c r="M21" s="199"/>
      <c r="N21" s="197"/>
      <c r="O21" s="197"/>
      <c r="P21" s="197"/>
      <c r="Q21" s="197"/>
      <c r="R21" s="198"/>
    </row>
    <row r="22" spans="2:22" x14ac:dyDescent="0.35">
      <c r="B22" s="200" t="s">
        <v>190</v>
      </c>
      <c r="C22" s="19" t="s">
        <v>191</v>
      </c>
      <c r="D22" s="201"/>
      <c r="E22" s="201"/>
      <c r="F22" s="201"/>
      <c r="G22" s="201"/>
      <c r="H22" s="201"/>
      <c r="I22" s="202"/>
      <c r="J22" s="206"/>
      <c r="M22" s="199"/>
      <c r="N22" s="197"/>
      <c r="O22" s="197"/>
      <c r="P22" s="197"/>
      <c r="Q22" s="197"/>
      <c r="R22" s="198"/>
    </row>
    <row r="23" spans="2:22" x14ac:dyDescent="0.35">
      <c r="B23" s="200" t="s">
        <v>192</v>
      </c>
      <c r="C23" s="19" t="s">
        <v>193</v>
      </c>
      <c r="D23" s="209"/>
      <c r="E23" s="209"/>
      <c r="F23" s="209"/>
      <c r="G23" s="209"/>
      <c r="H23" s="209"/>
      <c r="I23" s="210"/>
      <c r="J23" s="206"/>
      <c r="M23" s="211"/>
      <c r="N23" s="212"/>
      <c r="O23" s="212"/>
      <c r="P23" s="212"/>
      <c r="Q23" s="212"/>
      <c r="R23" s="198"/>
    </row>
    <row r="24" spans="2:22" x14ac:dyDescent="0.35">
      <c r="B24" s="33" t="s">
        <v>194</v>
      </c>
      <c r="C24" s="34" t="s">
        <v>195</v>
      </c>
      <c r="D24" s="25">
        <f t="shared" ref="D24:I24" si="1">SUM(D18:D23)</f>
        <v>0</v>
      </c>
      <c r="E24" s="25">
        <f t="shared" si="1"/>
        <v>0</v>
      </c>
      <c r="F24" s="25">
        <f t="shared" si="1"/>
        <v>0</v>
      </c>
      <c r="G24" s="25">
        <f t="shared" si="1"/>
        <v>0</v>
      </c>
      <c r="H24" s="25">
        <f t="shared" si="1"/>
        <v>0</v>
      </c>
      <c r="I24" s="26">
        <f t="shared" si="1"/>
        <v>0</v>
      </c>
      <c r="J24" s="27" t="s">
        <v>97</v>
      </c>
      <c r="M24" s="28">
        <v>0</v>
      </c>
      <c r="N24" s="29">
        <v>0</v>
      </c>
      <c r="O24" s="29">
        <v>0</v>
      </c>
      <c r="P24" s="29">
        <v>0</v>
      </c>
      <c r="Q24" s="29">
        <v>0</v>
      </c>
      <c r="R24" s="30">
        <v>0</v>
      </c>
    </row>
    <row r="25" spans="2:22" s="15" customFormat="1" ht="15" customHeight="1" x14ac:dyDescent="0.35">
      <c r="B25" s="35" t="s">
        <v>196</v>
      </c>
      <c r="C25" s="36" t="s">
        <v>197</v>
      </c>
      <c r="D25" s="37">
        <f t="shared" ref="D25:I25" si="2">D16+D24</f>
        <v>0</v>
      </c>
      <c r="E25" s="37">
        <f t="shared" si="2"/>
        <v>0</v>
      </c>
      <c r="F25" s="37">
        <f t="shared" si="2"/>
        <v>0</v>
      </c>
      <c r="G25" s="37">
        <f t="shared" si="2"/>
        <v>0</v>
      </c>
      <c r="H25" s="37">
        <f t="shared" si="2"/>
        <v>0</v>
      </c>
      <c r="I25" s="38">
        <f t="shared" si="2"/>
        <v>0</v>
      </c>
      <c r="J25" s="27" t="s">
        <v>97</v>
      </c>
      <c r="M25" s="39">
        <v>0</v>
      </c>
      <c r="N25" s="40">
        <v>0</v>
      </c>
      <c r="O25" s="40">
        <v>0</v>
      </c>
      <c r="P25" s="40">
        <v>0</v>
      </c>
      <c r="Q25" s="40">
        <v>0</v>
      </c>
      <c r="R25" s="41">
        <v>0</v>
      </c>
    </row>
    <row r="26" spans="2:22" s="15" customFormat="1" x14ac:dyDescent="0.35">
      <c r="B26" s="33" t="s">
        <v>198</v>
      </c>
      <c r="C26" s="42" t="s">
        <v>199</v>
      </c>
      <c r="D26" s="214"/>
      <c r="E26" s="214"/>
      <c r="F26" s="214"/>
      <c r="G26" s="214"/>
      <c r="H26" s="214"/>
      <c r="I26" s="215"/>
      <c r="J26" s="206"/>
      <c r="M26" s="216"/>
      <c r="N26" s="217"/>
      <c r="O26" s="217"/>
      <c r="P26" s="217"/>
      <c r="Q26" s="217"/>
      <c r="R26" s="218"/>
    </row>
    <row r="27" spans="2:22" x14ac:dyDescent="0.35">
      <c r="B27" s="200" t="s">
        <v>200</v>
      </c>
      <c r="C27" s="19" t="s">
        <v>201</v>
      </c>
      <c r="D27" s="201"/>
      <c r="E27" s="201"/>
      <c r="F27" s="201"/>
      <c r="G27" s="201"/>
      <c r="H27" s="201"/>
      <c r="I27" s="202"/>
      <c r="J27" s="206"/>
      <c r="M27" s="199"/>
      <c r="N27" s="197"/>
      <c r="O27" s="197"/>
      <c r="P27" s="197"/>
      <c r="Q27" s="197"/>
      <c r="R27" s="198"/>
    </row>
    <row r="28" spans="2:22" x14ac:dyDescent="0.35">
      <c r="B28" s="200" t="s">
        <v>202</v>
      </c>
      <c r="C28" s="19" t="s">
        <v>203</v>
      </c>
      <c r="D28" s="201"/>
      <c r="E28" s="201"/>
      <c r="F28" s="201"/>
      <c r="G28" s="201"/>
      <c r="H28" s="201"/>
      <c r="I28" s="202"/>
      <c r="J28" s="206"/>
      <c r="M28" s="199"/>
      <c r="N28" s="197"/>
      <c r="O28" s="197"/>
      <c r="P28" s="197"/>
      <c r="Q28" s="197"/>
      <c r="R28" s="198"/>
    </row>
    <row r="29" spans="2:22" x14ac:dyDescent="0.35">
      <c r="B29" s="200" t="s">
        <v>204</v>
      </c>
      <c r="C29" s="43" t="s">
        <v>205</v>
      </c>
      <c r="D29" s="201"/>
      <c r="E29" s="201"/>
      <c r="F29" s="201"/>
      <c r="G29" s="201"/>
      <c r="H29" s="201"/>
      <c r="I29" s="202"/>
      <c r="J29" s="206"/>
      <c r="M29" s="199"/>
      <c r="N29" s="197"/>
      <c r="O29" s="197"/>
      <c r="P29" s="197"/>
      <c r="Q29" s="197"/>
      <c r="R29" s="198"/>
    </row>
    <row r="30" spans="2:22" x14ac:dyDescent="0.35">
      <c r="B30" s="33" t="s">
        <v>206</v>
      </c>
      <c r="C30" s="42" t="s">
        <v>207</v>
      </c>
      <c r="D30" s="25">
        <f t="shared" ref="D30:I30" si="3">SUM(D27:D29)</f>
        <v>0</v>
      </c>
      <c r="E30" s="25">
        <f t="shared" si="3"/>
        <v>0</v>
      </c>
      <c r="F30" s="25">
        <f t="shared" si="3"/>
        <v>0</v>
      </c>
      <c r="G30" s="25">
        <f t="shared" si="3"/>
        <v>0</v>
      </c>
      <c r="H30" s="25">
        <f t="shared" si="3"/>
        <v>0</v>
      </c>
      <c r="I30" s="26">
        <f t="shared" si="3"/>
        <v>0</v>
      </c>
      <c r="J30" s="27" t="s">
        <v>97</v>
      </c>
      <c r="M30" s="28">
        <v>0</v>
      </c>
      <c r="N30" s="29">
        <v>0</v>
      </c>
      <c r="O30" s="29">
        <v>0</v>
      </c>
      <c r="P30" s="29">
        <v>0</v>
      </c>
      <c r="Q30" s="29">
        <v>0</v>
      </c>
      <c r="R30" s="30">
        <v>0</v>
      </c>
    </row>
    <row r="31" spans="2:22" s="15" customFormat="1" ht="15" customHeight="1" x14ac:dyDescent="0.35">
      <c r="B31" s="35" t="s">
        <v>208</v>
      </c>
      <c r="C31" s="36" t="s">
        <v>209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8">
        <v>0</v>
      </c>
      <c r="J31" s="27"/>
      <c r="M31" s="39"/>
      <c r="N31" s="40"/>
      <c r="O31" s="40"/>
      <c r="P31" s="40"/>
      <c r="Q31" s="40"/>
      <c r="R31" s="41"/>
    </row>
    <row r="32" spans="2:22" s="15" customFormat="1" x14ac:dyDescent="0.35">
      <c r="B32" s="44" t="s">
        <v>210</v>
      </c>
      <c r="C32" s="45" t="s">
        <v>211</v>
      </c>
      <c r="D32" s="46"/>
      <c r="E32" s="46"/>
      <c r="F32" s="46"/>
      <c r="G32" s="46"/>
      <c r="H32" s="46"/>
      <c r="I32" s="47"/>
      <c r="J32" s="48"/>
      <c r="M32" s="49"/>
      <c r="N32" s="50"/>
      <c r="O32" s="50"/>
      <c r="P32" s="50"/>
      <c r="Q32" s="50"/>
      <c r="R32" s="51"/>
      <c r="S32" s="52"/>
      <c r="T32" s="52"/>
      <c r="U32" s="52"/>
      <c r="V32" s="52"/>
    </row>
    <row r="33" spans="2:22" x14ac:dyDescent="0.35">
      <c r="B33" s="219" t="s">
        <v>212</v>
      </c>
      <c r="C33" s="53" t="s">
        <v>213</v>
      </c>
      <c r="D33" s="220"/>
      <c r="E33" s="220"/>
      <c r="F33" s="220"/>
      <c r="G33" s="220"/>
      <c r="H33" s="220"/>
      <c r="I33" s="221"/>
      <c r="J33" s="206"/>
      <c r="M33" s="222"/>
      <c r="N33" s="223"/>
      <c r="O33" s="223"/>
      <c r="P33" s="223"/>
      <c r="Q33" s="223"/>
      <c r="R33" s="224"/>
      <c r="S33" s="54"/>
      <c r="T33" s="54"/>
      <c r="U33" s="54"/>
      <c r="V33" s="54"/>
    </row>
    <row r="34" spans="2:22" s="15" customFormat="1" x14ac:dyDescent="0.35">
      <c r="B34" s="44" t="s">
        <v>214</v>
      </c>
      <c r="C34" s="45" t="s">
        <v>215</v>
      </c>
      <c r="D34" s="46"/>
      <c r="E34" s="46"/>
      <c r="F34" s="46"/>
      <c r="G34" s="46"/>
      <c r="H34" s="46"/>
      <c r="I34" s="47"/>
      <c r="J34" s="48"/>
      <c r="M34" s="49"/>
      <c r="N34" s="50"/>
      <c r="O34" s="50"/>
      <c r="P34" s="50"/>
      <c r="Q34" s="50"/>
      <c r="R34" s="51"/>
      <c r="T34" s="55"/>
      <c r="U34" s="55"/>
      <c r="V34" s="55"/>
    </row>
    <row r="35" spans="2:22" x14ac:dyDescent="0.35">
      <c r="B35" s="200" t="s">
        <v>216</v>
      </c>
      <c r="C35" s="56" t="s">
        <v>217</v>
      </c>
      <c r="D35" s="201"/>
      <c r="E35" s="201"/>
      <c r="F35" s="201"/>
      <c r="G35" s="201"/>
      <c r="H35" s="201"/>
      <c r="I35" s="202"/>
      <c r="J35" s="206"/>
      <c r="M35" s="199"/>
      <c r="N35" s="197"/>
      <c r="O35" s="197"/>
      <c r="P35" s="197"/>
      <c r="Q35" s="197"/>
      <c r="R35" s="198"/>
      <c r="T35" s="54"/>
      <c r="U35" s="54"/>
      <c r="V35" s="54"/>
    </row>
    <row r="36" spans="2:22" x14ac:dyDescent="0.35">
      <c r="B36" s="200" t="s">
        <v>218</v>
      </c>
      <c r="C36" s="56" t="s">
        <v>219</v>
      </c>
      <c r="D36" s="201"/>
      <c r="E36" s="234"/>
      <c r="F36" s="201"/>
      <c r="G36" s="201"/>
      <c r="H36" s="201"/>
      <c r="I36" s="202"/>
      <c r="J36" s="206"/>
      <c r="M36" s="199"/>
      <c r="N36" s="197"/>
      <c r="O36" s="197"/>
      <c r="P36" s="197"/>
      <c r="Q36" s="197"/>
      <c r="R36" s="198"/>
      <c r="T36" s="32"/>
      <c r="U36" s="32"/>
    </row>
    <row r="37" spans="2:22" x14ac:dyDescent="0.35">
      <c r="B37" s="57" t="s">
        <v>220</v>
      </c>
      <c r="C37" s="58" t="s">
        <v>115</v>
      </c>
      <c r="D37" s="25">
        <f t="shared" ref="D37:I37" si="4">D35+D36</f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  <c r="H37" s="25">
        <f t="shared" si="4"/>
        <v>0</v>
      </c>
      <c r="I37" s="26">
        <f t="shared" si="4"/>
        <v>0</v>
      </c>
      <c r="J37" s="27" t="s">
        <v>97</v>
      </c>
      <c r="M37" s="28">
        <v>0</v>
      </c>
      <c r="N37" s="29">
        <v>0</v>
      </c>
      <c r="O37" s="29">
        <v>0</v>
      </c>
      <c r="P37" s="29">
        <v>0</v>
      </c>
      <c r="Q37" s="29">
        <v>0</v>
      </c>
      <c r="R37" s="30">
        <v>0</v>
      </c>
    </row>
    <row r="38" spans="2:22" x14ac:dyDescent="0.35">
      <c r="B38" s="44" t="s">
        <v>221</v>
      </c>
      <c r="C38" s="45" t="s">
        <v>222</v>
      </c>
      <c r="D38" s="225"/>
      <c r="E38" s="225"/>
      <c r="F38" s="225"/>
      <c r="G38" s="225"/>
      <c r="H38" s="225"/>
      <c r="I38" s="226"/>
      <c r="J38" s="206"/>
      <c r="M38" s="207"/>
      <c r="N38" s="204"/>
      <c r="O38" s="204"/>
      <c r="P38" s="204"/>
      <c r="Q38" s="204"/>
      <c r="R38" s="205"/>
    </row>
    <row r="39" spans="2:22" x14ac:dyDescent="0.35">
      <c r="B39" s="200" t="s">
        <v>223</v>
      </c>
      <c r="C39" s="56" t="s">
        <v>217</v>
      </c>
      <c r="D39" s="201"/>
      <c r="E39" s="201"/>
      <c r="F39" s="201"/>
      <c r="G39" s="201"/>
      <c r="H39" s="201"/>
      <c r="I39" s="202"/>
      <c r="J39" s="206"/>
      <c r="M39" s="199"/>
      <c r="N39" s="197"/>
      <c r="O39" s="197"/>
      <c r="P39" s="197"/>
      <c r="Q39" s="197"/>
      <c r="R39" s="198"/>
    </row>
    <row r="40" spans="2:22" x14ac:dyDescent="0.35">
      <c r="B40" s="200" t="s">
        <v>224</v>
      </c>
      <c r="C40" s="56" t="s">
        <v>219</v>
      </c>
      <c r="D40" s="201">
        <v>0</v>
      </c>
      <c r="E40" s="201">
        <v>0</v>
      </c>
      <c r="F40" s="201">
        <v>0</v>
      </c>
      <c r="G40" s="201">
        <v>0</v>
      </c>
      <c r="H40" s="201">
        <v>0</v>
      </c>
      <c r="I40" s="202">
        <v>0</v>
      </c>
      <c r="J40" s="206"/>
      <c r="M40" s="199"/>
      <c r="N40" s="197"/>
      <c r="O40" s="197"/>
      <c r="P40" s="197"/>
      <c r="Q40" s="197"/>
      <c r="R40" s="198"/>
    </row>
    <row r="41" spans="2:22" x14ac:dyDescent="0.35">
      <c r="B41" s="57" t="s">
        <v>225</v>
      </c>
      <c r="C41" s="58" t="s">
        <v>115</v>
      </c>
      <c r="D41" s="25">
        <f t="shared" ref="D41:I41" si="5">D39+D40</f>
        <v>0</v>
      </c>
      <c r="E41" s="25">
        <f t="shared" si="5"/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6">
        <f t="shared" si="5"/>
        <v>0</v>
      </c>
      <c r="J41" s="27" t="s">
        <v>97</v>
      </c>
      <c r="M41" s="28">
        <v>0</v>
      </c>
      <c r="N41" s="29">
        <v>0</v>
      </c>
      <c r="O41" s="29">
        <v>0</v>
      </c>
      <c r="P41" s="29">
        <v>0</v>
      </c>
      <c r="Q41" s="29">
        <v>0</v>
      </c>
      <c r="R41" s="30">
        <v>0</v>
      </c>
    </row>
    <row r="42" spans="2:22" x14ac:dyDescent="0.35">
      <c r="B42" s="44" t="s">
        <v>226</v>
      </c>
      <c r="C42" s="45" t="s">
        <v>227</v>
      </c>
      <c r="D42" s="225"/>
      <c r="E42" s="225"/>
      <c r="F42" s="225"/>
      <c r="G42" s="225"/>
      <c r="H42" s="225"/>
      <c r="I42" s="226"/>
      <c r="J42" s="206"/>
      <c r="M42" s="207"/>
      <c r="N42" s="204"/>
      <c r="O42" s="204"/>
      <c r="P42" s="204"/>
      <c r="Q42" s="204"/>
      <c r="R42" s="205"/>
    </row>
    <row r="43" spans="2:22" x14ac:dyDescent="0.35">
      <c r="B43" s="200" t="s">
        <v>228</v>
      </c>
      <c r="C43" s="56" t="s">
        <v>217</v>
      </c>
      <c r="D43" s="201"/>
      <c r="E43" s="201"/>
      <c r="F43" s="201"/>
      <c r="G43" s="201"/>
      <c r="H43" s="201"/>
      <c r="I43" s="202"/>
      <c r="J43" s="206"/>
      <c r="M43" s="199"/>
      <c r="N43" s="197"/>
      <c r="O43" s="197"/>
      <c r="P43" s="197"/>
      <c r="Q43" s="197"/>
      <c r="R43" s="198"/>
    </row>
    <row r="44" spans="2:22" x14ac:dyDescent="0.35">
      <c r="B44" s="200" t="s">
        <v>229</v>
      </c>
      <c r="C44" s="56" t="s">
        <v>219</v>
      </c>
      <c r="D44" s="201">
        <v>0</v>
      </c>
      <c r="E44" s="201">
        <v>0</v>
      </c>
      <c r="F44" s="201">
        <v>0</v>
      </c>
      <c r="G44" s="201">
        <v>0</v>
      </c>
      <c r="H44" s="201">
        <v>0</v>
      </c>
      <c r="I44" s="202">
        <v>0</v>
      </c>
      <c r="J44" s="206"/>
      <c r="M44" s="199"/>
      <c r="N44" s="197"/>
      <c r="O44" s="197"/>
      <c r="P44" s="197"/>
      <c r="Q44" s="197"/>
      <c r="R44" s="198"/>
    </row>
    <row r="45" spans="2:22" x14ac:dyDescent="0.35">
      <c r="B45" s="57" t="s">
        <v>230</v>
      </c>
      <c r="C45" s="58" t="s">
        <v>115</v>
      </c>
      <c r="D45" s="25">
        <f t="shared" ref="D45:I45" si="6">D43+D44</f>
        <v>0</v>
      </c>
      <c r="E45" s="25">
        <f t="shared" si="6"/>
        <v>0</v>
      </c>
      <c r="F45" s="25">
        <f t="shared" si="6"/>
        <v>0</v>
      </c>
      <c r="G45" s="25">
        <f t="shared" si="6"/>
        <v>0</v>
      </c>
      <c r="H45" s="25">
        <f t="shared" si="6"/>
        <v>0</v>
      </c>
      <c r="I45" s="26">
        <f t="shared" si="6"/>
        <v>0</v>
      </c>
      <c r="J45" s="27" t="s">
        <v>97</v>
      </c>
      <c r="M45" s="28">
        <v>0</v>
      </c>
      <c r="N45" s="29">
        <v>0</v>
      </c>
      <c r="O45" s="29">
        <v>0</v>
      </c>
      <c r="P45" s="29">
        <v>0</v>
      </c>
      <c r="Q45" s="29">
        <v>0</v>
      </c>
      <c r="R45" s="30">
        <v>0</v>
      </c>
    </row>
    <row r="46" spans="2:22" x14ac:dyDescent="0.35">
      <c r="B46" s="44" t="s">
        <v>231</v>
      </c>
      <c r="C46" s="45" t="s">
        <v>232</v>
      </c>
      <c r="D46" s="225"/>
      <c r="E46" s="225"/>
      <c r="F46" s="225"/>
      <c r="G46" s="225"/>
      <c r="H46" s="225"/>
      <c r="I46" s="226"/>
      <c r="J46" s="206"/>
      <c r="M46" s="207"/>
      <c r="N46" s="204"/>
      <c r="O46" s="204"/>
      <c r="P46" s="204"/>
      <c r="Q46" s="204"/>
      <c r="R46" s="205"/>
    </row>
    <row r="47" spans="2:22" x14ac:dyDescent="0.35">
      <c r="B47" s="200" t="s">
        <v>233</v>
      </c>
      <c r="C47" s="59" t="s">
        <v>217</v>
      </c>
      <c r="D47" s="209">
        <f t="shared" ref="D47:I48" si="7">D35+D39+D43</f>
        <v>0</v>
      </c>
      <c r="E47" s="209">
        <f t="shared" si="7"/>
        <v>0</v>
      </c>
      <c r="F47" s="209">
        <f t="shared" si="7"/>
        <v>0</v>
      </c>
      <c r="G47" s="209">
        <f t="shared" si="7"/>
        <v>0</v>
      </c>
      <c r="H47" s="209">
        <f t="shared" si="7"/>
        <v>0</v>
      </c>
      <c r="I47" s="210">
        <f t="shared" si="7"/>
        <v>0</v>
      </c>
      <c r="J47" s="27" t="s">
        <v>97</v>
      </c>
      <c r="M47" s="28">
        <v>0</v>
      </c>
      <c r="N47" s="29">
        <v>0</v>
      </c>
      <c r="O47" s="29">
        <v>0</v>
      </c>
      <c r="P47" s="29">
        <v>0</v>
      </c>
      <c r="Q47" s="29">
        <v>0</v>
      </c>
      <c r="R47" s="30">
        <v>0</v>
      </c>
    </row>
    <row r="48" spans="2:22" x14ac:dyDescent="0.35">
      <c r="B48" s="200" t="s">
        <v>234</v>
      </c>
      <c r="C48" s="59" t="s">
        <v>219</v>
      </c>
      <c r="D48" s="209">
        <f t="shared" si="7"/>
        <v>0</v>
      </c>
      <c r="E48" s="209">
        <f t="shared" si="7"/>
        <v>0</v>
      </c>
      <c r="F48" s="209">
        <f t="shared" si="7"/>
        <v>0</v>
      </c>
      <c r="G48" s="209">
        <f t="shared" si="7"/>
        <v>0</v>
      </c>
      <c r="H48" s="209">
        <f t="shared" si="7"/>
        <v>0</v>
      </c>
      <c r="I48" s="210">
        <f t="shared" si="7"/>
        <v>0</v>
      </c>
      <c r="J48" s="27" t="s">
        <v>97</v>
      </c>
      <c r="M48" s="28">
        <v>0</v>
      </c>
      <c r="N48" s="29">
        <v>0</v>
      </c>
      <c r="O48" s="29">
        <v>0</v>
      </c>
      <c r="P48" s="29">
        <v>0</v>
      </c>
      <c r="Q48" s="29">
        <v>0</v>
      </c>
      <c r="R48" s="30">
        <v>0</v>
      </c>
    </row>
    <row r="49" spans="2:18" x14ac:dyDescent="0.35">
      <c r="B49" s="57" t="s">
        <v>235</v>
      </c>
      <c r="C49" s="60" t="s">
        <v>115</v>
      </c>
      <c r="D49" s="25">
        <f t="shared" ref="D49:I49" si="8">D47+D48</f>
        <v>0</v>
      </c>
      <c r="E49" s="25">
        <f t="shared" si="8"/>
        <v>0</v>
      </c>
      <c r="F49" s="25">
        <f t="shared" si="8"/>
        <v>0</v>
      </c>
      <c r="G49" s="25">
        <f t="shared" si="8"/>
        <v>0</v>
      </c>
      <c r="H49" s="25">
        <f t="shared" si="8"/>
        <v>0</v>
      </c>
      <c r="I49" s="26">
        <f t="shared" si="8"/>
        <v>0</v>
      </c>
      <c r="J49" s="27" t="s">
        <v>97</v>
      </c>
      <c r="M49" s="28">
        <v>0</v>
      </c>
      <c r="N49" s="29">
        <v>0</v>
      </c>
      <c r="O49" s="29">
        <v>0</v>
      </c>
      <c r="P49" s="29">
        <v>0</v>
      </c>
      <c r="Q49" s="29">
        <v>0</v>
      </c>
      <c r="R49" s="30">
        <v>0</v>
      </c>
    </row>
    <row r="50" spans="2:18" s="15" customFormat="1" ht="15" customHeight="1" x14ac:dyDescent="0.35">
      <c r="B50" s="35" t="s">
        <v>236</v>
      </c>
      <c r="C50" s="36" t="s">
        <v>237</v>
      </c>
      <c r="D50" s="37"/>
      <c r="E50" s="37"/>
      <c r="F50" s="37"/>
      <c r="G50" s="37"/>
      <c r="H50" s="37"/>
      <c r="I50" s="38"/>
      <c r="J50" s="48"/>
      <c r="M50" s="39"/>
      <c r="N50" s="40"/>
      <c r="O50" s="40"/>
      <c r="P50" s="40"/>
      <c r="Q50" s="40"/>
      <c r="R50" s="41"/>
    </row>
    <row r="51" spans="2:18" s="15" customFormat="1" ht="15" customHeight="1" x14ac:dyDescent="0.35">
      <c r="B51" s="35" t="s">
        <v>238</v>
      </c>
      <c r="C51" s="36" t="s">
        <v>239</v>
      </c>
      <c r="D51" s="37">
        <f t="shared" ref="D51:I51" si="9">D30+D31+D32+D49+D50</f>
        <v>0</v>
      </c>
      <c r="E51" s="37">
        <f t="shared" si="9"/>
        <v>0</v>
      </c>
      <c r="F51" s="37">
        <f t="shared" si="9"/>
        <v>0</v>
      </c>
      <c r="G51" s="37">
        <f t="shared" si="9"/>
        <v>0</v>
      </c>
      <c r="H51" s="37">
        <f t="shared" si="9"/>
        <v>0</v>
      </c>
      <c r="I51" s="38">
        <f t="shared" si="9"/>
        <v>0</v>
      </c>
      <c r="J51" s="27" t="s">
        <v>97</v>
      </c>
      <c r="M51" s="39">
        <v>0</v>
      </c>
      <c r="N51" s="40">
        <v>0</v>
      </c>
      <c r="O51" s="40">
        <v>0</v>
      </c>
      <c r="P51" s="40">
        <v>0</v>
      </c>
      <c r="Q51" s="40">
        <v>0</v>
      </c>
      <c r="R51" s="41">
        <v>0</v>
      </c>
    </row>
    <row r="53" spans="2:18" x14ac:dyDescent="0.35">
      <c r="B53" s="61" t="s">
        <v>240</v>
      </c>
    </row>
    <row r="55" spans="2:18" ht="15" customHeight="1" x14ac:dyDescent="0.35">
      <c r="B55" s="253" t="s">
        <v>82</v>
      </c>
      <c r="C55" s="254"/>
      <c r="D55" s="254"/>
      <c r="E55" s="254"/>
      <c r="F55" s="254"/>
      <c r="G55" s="254"/>
      <c r="H55" s="254"/>
      <c r="I55" s="255"/>
    </row>
    <row r="56" spans="2:18" x14ac:dyDescent="0.35">
      <c r="B56" s="256"/>
      <c r="C56" s="257"/>
      <c r="D56" s="257"/>
      <c r="E56" s="257"/>
      <c r="F56" s="257"/>
      <c r="G56" s="257"/>
      <c r="H56" s="257"/>
      <c r="I56" s="258"/>
    </row>
    <row r="57" spans="2:18" x14ac:dyDescent="0.35">
      <c r="B57" s="256"/>
      <c r="C57" s="257"/>
      <c r="D57" s="257"/>
      <c r="E57" s="257"/>
      <c r="F57" s="257"/>
      <c r="G57" s="257"/>
      <c r="H57" s="257"/>
      <c r="I57" s="258"/>
    </row>
    <row r="58" spans="2:18" x14ac:dyDescent="0.35">
      <c r="B58" s="256"/>
      <c r="C58" s="257"/>
      <c r="D58" s="257"/>
      <c r="E58" s="257"/>
      <c r="F58" s="257"/>
      <c r="G58" s="257"/>
      <c r="H58" s="257"/>
      <c r="I58" s="258"/>
    </row>
    <row r="59" spans="2:18" x14ac:dyDescent="0.35">
      <c r="B59" s="256"/>
      <c r="C59" s="257"/>
      <c r="D59" s="257"/>
      <c r="E59" s="257"/>
      <c r="F59" s="257"/>
      <c r="G59" s="257"/>
      <c r="H59" s="257"/>
      <c r="I59" s="258"/>
    </row>
    <row r="60" spans="2:18" x14ac:dyDescent="0.35">
      <c r="B60" s="256"/>
      <c r="C60" s="257"/>
      <c r="D60" s="257"/>
      <c r="E60" s="257"/>
      <c r="F60" s="257"/>
      <c r="G60" s="257"/>
      <c r="H60" s="257"/>
      <c r="I60" s="258"/>
    </row>
    <row r="61" spans="2:18" x14ac:dyDescent="0.35">
      <c r="B61" s="256"/>
      <c r="C61" s="257"/>
      <c r="D61" s="257"/>
      <c r="E61" s="257"/>
      <c r="F61" s="257"/>
      <c r="G61" s="257"/>
      <c r="H61" s="257"/>
      <c r="I61" s="258"/>
    </row>
    <row r="62" spans="2:18" x14ac:dyDescent="0.35">
      <c r="B62" s="259"/>
      <c r="C62" s="260"/>
      <c r="D62" s="260"/>
      <c r="E62" s="260"/>
      <c r="F62" s="260"/>
      <c r="G62" s="260"/>
      <c r="H62" s="260"/>
      <c r="I62" s="261"/>
    </row>
  </sheetData>
  <sheetProtection formatColumns="0" formatRows="0"/>
  <mergeCells count="1">
    <mergeCell ref="B55:I62"/>
  </mergeCells>
  <conditionalFormatting sqref="D16:I16">
    <cfRule type="expression" dxfId="20" priority="8">
      <formula>INT(D16)&lt;&gt;INT(M16)</formula>
    </cfRule>
  </conditionalFormatting>
  <conditionalFormatting sqref="D24:I25">
    <cfRule type="expression" dxfId="19" priority="7">
      <formula>INT(D24)&lt;&gt;INT(M24)</formula>
    </cfRule>
  </conditionalFormatting>
  <conditionalFormatting sqref="D30:I30">
    <cfRule type="expression" dxfId="18" priority="6">
      <formula>INT(D30)&lt;&gt;INT(M30)</formula>
    </cfRule>
  </conditionalFormatting>
  <conditionalFormatting sqref="D37:I37">
    <cfRule type="expression" dxfId="17" priority="5">
      <formula>INT(D37)&lt;&gt;INT(M37)</formula>
    </cfRule>
  </conditionalFormatting>
  <conditionalFormatting sqref="D41:I41">
    <cfRule type="expression" dxfId="16" priority="4">
      <formula>INT(D41)&lt;&gt;INT(M41)</formula>
    </cfRule>
  </conditionalFormatting>
  <conditionalFormatting sqref="D45:I45">
    <cfRule type="expression" dxfId="15" priority="3">
      <formula>INT(D45)&lt;&gt;INT(M45)</formula>
    </cfRule>
  </conditionalFormatting>
  <conditionalFormatting sqref="D47:I49">
    <cfRule type="expression" dxfId="14" priority="2">
      <formula>INT(D47)&lt;&gt;INT(M47)</formula>
    </cfRule>
  </conditionalFormatting>
  <conditionalFormatting sqref="D51:I51">
    <cfRule type="expression" dxfId="13" priority="1">
      <formula>INT(D51)&lt;&gt;INT(M51)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16A1-F14A-4C0B-A379-9484EB9B1E52}">
  <dimension ref="B2:W63"/>
  <sheetViews>
    <sheetView workbookViewId="0">
      <selection activeCell="D72" sqref="D72"/>
    </sheetView>
  </sheetViews>
  <sheetFormatPr defaultColWidth="9.08984375" defaultRowHeight="14.5" x14ac:dyDescent="0.35"/>
  <cols>
    <col min="1" max="1" width="10.08984375" style="7" customWidth="1"/>
    <col min="2" max="2" width="6.36328125" style="7" bestFit="1" customWidth="1"/>
    <col min="3" max="3" width="60.6328125" style="7" customWidth="1"/>
    <col min="4" max="9" width="14.6328125" style="7" customWidth="1"/>
    <col min="10" max="10" width="19.36328125" style="61" bestFit="1" customWidth="1"/>
    <col min="11" max="11" width="3.08984375" style="7" customWidth="1"/>
    <col min="12" max="12" width="11.90625" style="7" customWidth="1"/>
    <col min="13" max="18" width="12.36328125" style="7" hidden="1" customWidth="1"/>
    <col min="19" max="19" width="14" style="7" customWidth="1"/>
    <col min="20" max="21" width="9.6328125" style="7" bestFit="1" customWidth="1"/>
    <col min="22" max="22" width="9.08984375" style="7"/>
    <col min="23" max="23" width="12.6328125" style="7" customWidth="1"/>
    <col min="24" max="16384" width="9.08984375" style="7"/>
  </cols>
  <sheetData>
    <row r="2" spans="2:20" ht="18.5" x14ac:dyDescent="0.45">
      <c r="C2" s="8" t="s">
        <v>25</v>
      </c>
      <c r="D2" s="9"/>
      <c r="E2" s="9"/>
      <c r="F2" s="9"/>
      <c r="G2" s="9"/>
      <c r="H2" s="9"/>
      <c r="I2" s="10" t="s">
        <v>26</v>
      </c>
      <c r="J2" s="11"/>
      <c r="K2" s="9"/>
    </row>
    <row r="3" spans="2:20" x14ac:dyDescent="0.35">
      <c r="C3" s="12" t="s">
        <v>83</v>
      </c>
      <c r="D3" s="9"/>
      <c r="E3" s="9"/>
      <c r="F3" s="9"/>
      <c r="G3" s="9"/>
      <c r="H3" s="9"/>
      <c r="I3" s="10" t="s">
        <v>28</v>
      </c>
      <c r="J3" s="11"/>
      <c r="K3" s="9"/>
    </row>
    <row r="4" spans="2:20" ht="6" customHeight="1" x14ac:dyDescent="0.35"/>
    <row r="5" spans="2:20" x14ac:dyDescent="0.35">
      <c r="C5" s="13" t="s">
        <v>84</v>
      </c>
      <c r="D5" s="14"/>
      <c r="E5" s="14"/>
      <c r="F5" s="14"/>
      <c r="G5" s="14"/>
      <c r="H5" s="14"/>
      <c r="I5" s="14"/>
      <c r="J5" s="62"/>
      <c r="K5" s="14"/>
    </row>
    <row r="6" spans="2:20" ht="22.25" customHeight="1" x14ac:dyDescent="0.35">
      <c r="B6" s="230"/>
      <c r="C6" s="230"/>
      <c r="D6" s="230"/>
      <c r="E6" s="230"/>
      <c r="F6" s="230"/>
      <c r="G6" s="230"/>
      <c r="H6" s="230"/>
      <c r="I6" s="230"/>
      <c r="J6" s="231">
        <f>Gen!E8</f>
        <v>0</v>
      </c>
    </row>
    <row r="7" spans="2:20" ht="22.25" customHeight="1" x14ac:dyDescent="0.35">
      <c r="B7" s="230"/>
      <c r="C7" s="230"/>
      <c r="D7" s="230"/>
      <c r="E7" s="230"/>
      <c r="F7" s="230"/>
      <c r="G7" s="230"/>
      <c r="H7" s="230"/>
      <c r="I7" s="230"/>
      <c r="J7" s="231">
        <f>Gen!E9</f>
        <v>0</v>
      </c>
    </row>
    <row r="9" spans="2:20" ht="17.25" customHeight="1" x14ac:dyDescent="0.35">
      <c r="B9" s="15"/>
      <c r="C9" s="15" t="s">
        <v>85</v>
      </c>
      <c r="D9" s="16"/>
      <c r="E9" s="16"/>
      <c r="F9" s="16"/>
      <c r="G9" s="16"/>
      <c r="H9" s="16"/>
      <c r="I9" s="16"/>
    </row>
    <row r="10" spans="2:20" x14ac:dyDescent="0.35">
      <c r="B10" s="15"/>
      <c r="C10" s="17" t="s">
        <v>86</v>
      </c>
      <c r="D10" s="193" t="s">
        <v>29</v>
      </c>
      <c r="E10" s="194" t="s">
        <v>30</v>
      </c>
      <c r="F10" s="194" t="s">
        <v>31</v>
      </c>
      <c r="G10" s="194" t="s">
        <v>32</v>
      </c>
      <c r="H10" s="194" t="s">
        <v>33</v>
      </c>
      <c r="I10" s="195" t="s">
        <v>34</v>
      </c>
      <c r="J10" s="63"/>
      <c r="M10" s="193" t="s">
        <v>29</v>
      </c>
      <c r="N10" s="194" t="s">
        <v>30</v>
      </c>
      <c r="O10" s="194" t="s">
        <v>31</v>
      </c>
      <c r="P10" s="194" t="s">
        <v>32</v>
      </c>
      <c r="Q10" s="194" t="s">
        <v>33</v>
      </c>
      <c r="R10" s="195" t="s">
        <v>34</v>
      </c>
    </row>
    <row r="11" spans="2:20" ht="15" customHeight="1" x14ac:dyDescent="0.35">
      <c r="B11" s="196" t="s">
        <v>87</v>
      </c>
      <c r="C11" s="18" t="s">
        <v>88</v>
      </c>
      <c r="D11" s="197"/>
      <c r="E11" s="197"/>
      <c r="F11" s="197"/>
      <c r="G11" s="197"/>
      <c r="H11" s="197"/>
      <c r="I11" s="198"/>
      <c r="J11" s="64"/>
      <c r="M11" s="199"/>
      <c r="N11" s="197"/>
      <c r="O11" s="197"/>
      <c r="P11" s="197"/>
      <c r="Q11" s="197"/>
      <c r="R11" s="198"/>
    </row>
    <row r="12" spans="2:20" x14ac:dyDescent="0.35">
      <c r="B12" s="200" t="s">
        <v>89</v>
      </c>
      <c r="C12" s="31" t="s">
        <v>90</v>
      </c>
      <c r="D12" s="201"/>
      <c r="E12" s="201"/>
      <c r="F12" s="201"/>
      <c r="G12" s="201"/>
      <c r="H12" s="201"/>
      <c r="I12" s="202"/>
      <c r="J12" s="64"/>
      <c r="M12" s="199"/>
      <c r="N12" s="197"/>
      <c r="O12" s="197"/>
      <c r="P12" s="197"/>
      <c r="Q12" s="197"/>
      <c r="R12" s="198"/>
    </row>
    <row r="13" spans="2:20" x14ac:dyDescent="0.35">
      <c r="B13" s="200" t="s">
        <v>91</v>
      </c>
      <c r="C13" s="31" t="s">
        <v>92</v>
      </c>
      <c r="D13" s="201"/>
      <c r="E13" s="201"/>
      <c r="F13" s="201"/>
      <c r="G13" s="201"/>
      <c r="H13" s="201"/>
      <c r="I13" s="202"/>
      <c r="J13" s="64"/>
      <c r="M13" s="199"/>
      <c r="N13" s="197"/>
      <c r="O13" s="197"/>
      <c r="P13" s="197"/>
      <c r="Q13" s="197"/>
      <c r="R13" s="198"/>
    </row>
    <row r="14" spans="2:20" x14ac:dyDescent="0.35">
      <c r="B14" s="65" t="s">
        <v>93</v>
      </c>
      <c r="C14" s="66" t="s">
        <v>94</v>
      </c>
      <c r="D14" s="21"/>
      <c r="E14" s="21"/>
      <c r="F14" s="21"/>
      <c r="G14" s="21"/>
      <c r="H14" s="21"/>
      <c r="I14" s="22"/>
      <c r="J14" s="67"/>
      <c r="M14" s="68"/>
      <c r="N14" s="69"/>
      <c r="O14" s="69"/>
      <c r="P14" s="69"/>
      <c r="Q14" s="69"/>
      <c r="R14" s="70"/>
    </row>
    <row r="15" spans="2:20" x14ac:dyDescent="0.35">
      <c r="B15" s="71" t="s">
        <v>95</v>
      </c>
      <c r="C15" s="36" t="s">
        <v>96</v>
      </c>
      <c r="D15" s="72">
        <f t="shared" ref="D15:I15" si="0">SUM(D12:D14)</f>
        <v>0</v>
      </c>
      <c r="E15" s="72">
        <f t="shared" si="0"/>
        <v>0</v>
      </c>
      <c r="F15" s="72">
        <f t="shared" si="0"/>
        <v>0</v>
      </c>
      <c r="G15" s="72">
        <f t="shared" si="0"/>
        <v>0</v>
      </c>
      <c r="H15" s="72">
        <f t="shared" si="0"/>
        <v>0</v>
      </c>
      <c r="I15" s="73">
        <f t="shared" si="0"/>
        <v>0</v>
      </c>
      <c r="J15" s="27" t="s">
        <v>97</v>
      </c>
      <c r="L15" s="54"/>
      <c r="M15" s="74">
        <v>0</v>
      </c>
      <c r="N15" s="75">
        <v>0</v>
      </c>
      <c r="O15" s="75">
        <v>0</v>
      </c>
      <c r="P15" s="75">
        <v>0</v>
      </c>
      <c r="Q15" s="75">
        <v>0</v>
      </c>
      <c r="R15" s="76">
        <v>0</v>
      </c>
      <c r="S15" s="54"/>
      <c r="T15" s="54"/>
    </row>
    <row r="16" spans="2:20" x14ac:dyDescent="0.35">
      <c r="B16" s="77" t="s">
        <v>98</v>
      </c>
      <c r="C16" s="18" t="s">
        <v>99</v>
      </c>
      <c r="D16" s="78"/>
      <c r="E16" s="78"/>
      <c r="F16" s="78"/>
      <c r="G16" s="78"/>
      <c r="H16" s="78"/>
      <c r="I16" s="79"/>
      <c r="J16" s="67"/>
      <c r="M16" s="80"/>
      <c r="N16" s="81"/>
      <c r="O16" s="81"/>
      <c r="P16" s="81"/>
      <c r="Q16" s="81"/>
      <c r="R16" s="82"/>
    </row>
    <row r="17" spans="2:20" x14ac:dyDescent="0.35">
      <c r="B17" s="83" t="s">
        <v>100</v>
      </c>
      <c r="C17" s="31" t="s">
        <v>101</v>
      </c>
      <c r="D17" s="84"/>
      <c r="E17" s="84"/>
      <c r="F17" s="84"/>
      <c r="G17" s="84"/>
      <c r="H17" s="84"/>
      <c r="I17" s="85"/>
      <c r="J17" s="67"/>
      <c r="M17" s="86"/>
      <c r="N17" s="87"/>
      <c r="O17" s="87"/>
      <c r="P17" s="87"/>
      <c r="Q17" s="87"/>
      <c r="R17" s="88"/>
    </row>
    <row r="18" spans="2:20" x14ac:dyDescent="0.35">
      <c r="B18" s="83" t="s">
        <v>102</v>
      </c>
      <c r="C18" s="19" t="s">
        <v>103</v>
      </c>
      <c r="D18" s="84"/>
      <c r="E18" s="84"/>
      <c r="F18" s="84"/>
      <c r="G18" s="84"/>
      <c r="H18" s="84"/>
      <c r="I18" s="85"/>
      <c r="J18" s="67"/>
      <c r="L18" s="54"/>
      <c r="M18" s="86"/>
      <c r="N18" s="87"/>
      <c r="O18" s="87"/>
      <c r="P18" s="87"/>
      <c r="Q18" s="87"/>
      <c r="R18" s="88"/>
      <c r="S18" s="54"/>
      <c r="T18" s="54"/>
    </row>
    <row r="19" spans="2:20" x14ac:dyDescent="0.35">
      <c r="B19" s="83" t="s">
        <v>104</v>
      </c>
      <c r="C19" s="19" t="s">
        <v>8</v>
      </c>
      <c r="D19" s="84"/>
      <c r="E19" s="84"/>
      <c r="F19" s="84"/>
      <c r="G19" s="84"/>
      <c r="H19" s="84"/>
      <c r="I19" s="85"/>
      <c r="J19" s="67"/>
      <c r="L19" s="54"/>
      <c r="M19" s="86"/>
      <c r="N19" s="87"/>
      <c r="O19" s="87"/>
      <c r="P19" s="87"/>
      <c r="Q19" s="87"/>
      <c r="R19" s="88"/>
      <c r="S19" s="54"/>
      <c r="T19" s="54"/>
    </row>
    <row r="20" spans="2:20" x14ac:dyDescent="0.35">
      <c r="B20" s="83" t="s">
        <v>105</v>
      </c>
      <c r="C20" s="19" t="s">
        <v>106</v>
      </c>
      <c r="D20" s="84"/>
      <c r="E20" s="84"/>
      <c r="F20" s="84"/>
      <c r="G20" s="84"/>
      <c r="H20" s="84"/>
      <c r="I20" s="85"/>
      <c r="J20" s="67"/>
      <c r="L20" s="54"/>
      <c r="M20" s="86"/>
      <c r="N20" s="87"/>
      <c r="O20" s="87"/>
      <c r="P20" s="87"/>
      <c r="Q20" s="87"/>
      <c r="R20" s="88"/>
      <c r="S20" s="54"/>
      <c r="T20" s="54"/>
    </row>
    <row r="21" spans="2:20" x14ac:dyDescent="0.35">
      <c r="B21" s="83" t="s">
        <v>107</v>
      </c>
      <c r="C21" s="19" t="s">
        <v>108</v>
      </c>
      <c r="D21" s="84"/>
      <c r="E21" s="84"/>
      <c r="F21" s="84"/>
      <c r="G21" s="84"/>
      <c r="H21" s="84"/>
      <c r="I21" s="85"/>
      <c r="J21" s="67"/>
      <c r="L21" s="54"/>
      <c r="M21" s="86"/>
      <c r="N21" s="87"/>
      <c r="O21" s="87"/>
      <c r="P21" s="87"/>
      <c r="Q21" s="87"/>
      <c r="R21" s="88"/>
      <c r="S21" s="54"/>
      <c r="T21" s="54"/>
    </row>
    <row r="22" spans="2:20" x14ac:dyDescent="0.35">
      <c r="B22" s="83" t="s">
        <v>109</v>
      </c>
      <c r="C22" s="19" t="s">
        <v>110</v>
      </c>
      <c r="D22" s="84"/>
      <c r="E22" s="84"/>
      <c r="F22" s="84"/>
      <c r="G22" s="84"/>
      <c r="H22" s="84"/>
      <c r="I22" s="85"/>
      <c r="J22" s="67"/>
      <c r="M22" s="86"/>
      <c r="N22" s="87"/>
      <c r="O22" s="87"/>
      <c r="P22" s="87"/>
      <c r="Q22" s="87"/>
      <c r="R22" s="88"/>
    </row>
    <row r="23" spans="2:20" x14ac:dyDescent="0.35">
      <c r="B23" s="83" t="s">
        <v>111</v>
      </c>
      <c r="C23" s="19" t="s">
        <v>112</v>
      </c>
      <c r="D23" s="21"/>
      <c r="E23" s="21"/>
      <c r="F23" s="21"/>
      <c r="G23" s="21"/>
      <c r="H23" s="21"/>
      <c r="I23" s="22"/>
      <c r="J23" s="67"/>
      <c r="M23" s="86"/>
      <c r="N23" s="87"/>
      <c r="O23" s="87"/>
      <c r="P23" s="87"/>
      <c r="Q23" s="87"/>
      <c r="R23" s="88"/>
    </row>
    <row r="24" spans="2:20" x14ac:dyDescent="0.35">
      <c r="B24" s="83" t="s">
        <v>113</v>
      </c>
      <c r="C24" s="19" t="s">
        <v>9</v>
      </c>
      <c r="D24" s="89"/>
      <c r="E24" s="89"/>
      <c r="F24" s="89"/>
      <c r="G24" s="89"/>
      <c r="H24" s="89"/>
      <c r="I24" s="90"/>
      <c r="J24" s="67"/>
      <c r="L24" s="54"/>
      <c r="M24" s="68"/>
      <c r="N24" s="69"/>
      <c r="O24" s="69"/>
      <c r="P24" s="69"/>
      <c r="Q24" s="69"/>
      <c r="R24" s="70"/>
      <c r="S24" s="54"/>
      <c r="T24" s="54"/>
    </row>
    <row r="25" spans="2:20" x14ac:dyDescent="0.35">
      <c r="B25" s="91" t="s">
        <v>114</v>
      </c>
      <c r="C25" s="42" t="s">
        <v>115</v>
      </c>
      <c r="D25" s="92">
        <f>D18+D19+D20+D21+D23+D24</f>
        <v>0</v>
      </c>
      <c r="E25" s="92">
        <f t="shared" ref="E25:I25" si="1">E18+E19+E20+E21+E23+E24</f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3">
        <f t="shared" si="1"/>
        <v>0</v>
      </c>
      <c r="J25" s="27" t="s">
        <v>97</v>
      </c>
      <c r="M25" s="94">
        <v>0</v>
      </c>
      <c r="N25" s="95">
        <v>0</v>
      </c>
      <c r="O25" s="95">
        <v>0</v>
      </c>
      <c r="P25" s="95">
        <v>0</v>
      </c>
      <c r="Q25" s="95">
        <v>0</v>
      </c>
      <c r="R25" s="96">
        <v>0</v>
      </c>
    </row>
    <row r="26" spans="2:20" x14ac:dyDescent="0.35">
      <c r="B26" s="83" t="s">
        <v>116</v>
      </c>
      <c r="C26" s="31" t="s">
        <v>117</v>
      </c>
      <c r="D26" s="97"/>
      <c r="E26" s="97"/>
      <c r="F26" s="97"/>
      <c r="G26" s="97"/>
      <c r="H26" s="97"/>
      <c r="I26" s="98"/>
      <c r="J26" s="67"/>
      <c r="M26" s="99"/>
      <c r="N26" s="100"/>
      <c r="O26" s="100"/>
      <c r="P26" s="100"/>
      <c r="Q26" s="100"/>
      <c r="R26" s="101"/>
    </row>
    <row r="27" spans="2:20" x14ac:dyDescent="0.35">
      <c r="B27" s="83" t="s">
        <v>118</v>
      </c>
      <c r="C27" s="19" t="s">
        <v>119</v>
      </c>
      <c r="D27" s="84"/>
      <c r="E27" s="84"/>
      <c r="F27" s="84"/>
      <c r="G27" s="84"/>
      <c r="H27" s="84"/>
      <c r="I27" s="85"/>
      <c r="J27" s="67"/>
      <c r="M27" s="86"/>
      <c r="N27" s="87"/>
      <c r="O27" s="87"/>
      <c r="P27" s="87"/>
      <c r="Q27" s="87"/>
      <c r="R27" s="88"/>
    </row>
    <row r="28" spans="2:20" x14ac:dyDescent="0.35">
      <c r="B28" s="83" t="s">
        <v>120</v>
      </c>
      <c r="C28" s="19" t="s">
        <v>121</v>
      </c>
      <c r="D28" s="84"/>
      <c r="E28" s="84"/>
      <c r="F28" s="84"/>
      <c r="G28" s="84"/>
      <c r="H28" s="84"/>
      <c r="I28" s="85"/>
      <c r="J28" s="67"/>
      <c r="M28" s="86"/>
      <c r="N28" s="87"/>
      <c r="O28" s="87"/>
      <c r="P28" s="87"/>
      <c r="Q28" s="87"/>
      <c r="R28" s="88"/>
    </row>
    <row r="29" spans="2:20" x14ac:dyDescent="0.35">
      <c r="B29" s="83" t="s">
        <v>122</v>
      </c>
      <c r="C29" s="19" t="s">
        <v>123</v>
      </c>
      <c r="D29" s="84"/>
      <c r="E29" s="84"/>
      <c r="F29" s="84"/>
      <c r="G29" s="84"/>
      <c r="H29" s="84"/>
      <c r="I29" s="85"/>
      <c r="J29" s="67"/>
      <c r="M29" s="86"/>
      <c r="N29" s="87"/>
      <c r="O29" s="87"/>
      <c r="P29" s="87"/>
      <c r="Q29" s="87"/>
      <c r="R29" s="88"/>
    </row>
    <row r="30" spans="2:20" ht="28.5" customHeight="1" x14ac:dyDescent="0.35">
      <c r="B30" s="83" t="s">
        <v>124</v>
      </c>
      <c r="C30" s="19" t="s">
        <v>125</v>
      </c>
      <c r="D30" s="21"/>
      <c r="E30" s="21"/>
      <c r="F30" s="21"/>
      <c r="G30" s="21"/>
      <c r="H30" s="21"/>
      <c r="I30" s="22"/>
      <c r="J30" s="67"/>
      <c r="M30" s="86"/>
      <c r="N30" s="87"/>
      <c r="O30" s="87"/>
      <c r="P30" s="87"/>
      <c r="Q30" s="87"/>
      <c r="R30" s="88"/>
    </row>
    <row r="31" spans="2:20" s="15" customFormat="1" x14ac:dyDescent="0.35">
      <c r="B31" s="91" t="s">
        <v>126</v>
      </c>
      <c r="C31" s="42" t="s">
        <v>115</v>
      </c>
      <c r="D31" s="92">
        <f t="shared" ref="D31:I31" si="2">SUM(D27:D30)</f>
        <v>0</v>
      </c>
      <c r="E31" s="92">
        <f t="shared" si="2"/>
        <v>0</v>
      </c>
      <c r="F31" s="92">
        <f t="shared" si="2"/>
        <v>0</v>
      </c>
      <c r="G31" s="92">
        <f t="shared" si="2"/>
        <v>0</v>
      </c>
      <c r="H31" s="92">
        <f t="shared" si="2"/>
        <v>0</v>
      </c>
      <c r="I31" s="93">
        <f t="shared" si="2"/>
        <v>0</v>
      </c>
      <c r="J31" s="27" t="s">
        <v>97</v>
      </c>
      <c r="L31" s="7"/>
      <c r="M31" s="94">
        <v>0</v>
      </c>
      <c r="N31" s="95">
        <v>0</v>
      </c>
      <c r="O31" s="95">
        <v>0</v>
      </c>
      <c r="P31" s="95">
        <v>0</v>
      </c>
      <c r="Q31" s="95">
        <v>0</v>
      </c>
      <c r="R31" s="96">
        <v>0</v>
      </c>
    </row>
    <row r="32" spans="2:20" x14ac:dyDescent="0.35">
      <c r="B32" s="83" t="s">
        <v>127</v>
      </c>
      <c r="C32" s="31" t="s">
        <v>128</v>
      </c>
      <c r="D32" s="97"/>
      <c r="E32" s="97"/>
      <c r="F32" s="97"/>
      <c r="G32" s="97"/>
      <c r="H32" s="97"/>
      <c r="I32" s="98"/>
      <c r="J32" s="67"/>
      <c r="M32" s="86"/>
      <c r="N32" s="87"/>
      <c r="O32" s="87"/>
      <c r="P32" s="87"/>
      <c r="Q32" s="87"/>
      <c r="R32" s="88"/>
    </row>
    <row r="33" spans="2:21" x14ac:dyDescent="0.35">
      <c r="B33" s="83" t="s">
        <v>129</v>
      </c>
      <c r="C33" s="19" t="s">
        <v>130</v>
      </c>
      <c r="D33" s="84"/>
      <c r="E33" s="84"/>
      <c r="F33" s="84"/>
      <c r="G33" s="84"/>
      <c r="H33" s="84"/>
      <c r="I33" s="85"/>
      <c r="J33" s="67"/>
      <c r="M33" s="86"/>
      <c r="N33" s="87"/>
      <c r="O33" s="87"/>
      <c r="P33" s="87"/>
      <c r="Q33" s="87"/>
      <c r="R33" s="88"/>
    </row>
    <row r="34" spans="2:21" x14ac:dyDescent="0.35">
      <c r="B34" s="83" t="s">
        <v>131</v>
      </c>
      <c r="C34" s="19" t="s">
        <v>132</v>
      </c>
      <c r="D34" s="102"/>
      <c r="E34" s="102"/>
      <c r="F34" s="102"/>
      <c r="G34" s="102"/>
      <c r="H34" s="102"/>
      <c r="I34" s="103"/>
      <c r="J34" s="67"/>
      <c r="M34" s="86"/>
      <c r="N34" s="87"/>
      <c r="O34" s="87"/>
      <c r="P34" s="87"/>
      <c r="Q34" s="87"/>
      <c r="R34" s="88"/>
    </row>
    <row r="35" spans="2:21" x14ac:dyDescent="0.35">
      <c r="B35" s="91" t="s">
        <v>133</v>
      </c>
      <c r="C35" s="42" t="s">
        <v>115</v>
      </c>
      <c r="D35" s="171">
        <f t="shared" ref="D35:I35" si="3">SUM(D33:D34)</f>
        <v>0</v>
      </c>
      <c r="E35" s="171">
        <f t="shared" si="3"/>
        <v>0</v>
      </c>
      <c r="F35" s="171">
        <f t="shared" si="3"/>
        <v>0</v>
      </c>
      <c r="G35" s="171">
        <f t="shared" si="3"/>
        <v>0</v>
      </c>
      <c r="H35" s="171">
        <f t="shared" si="3"/>
        <v>0</v>
      </c>
      <c r="I35" s="172">
        <f t="shared" si="3"/>
        <v>0</v>
      </c>
      <c r="J35" s="27" t="s">
        <v>97</v>
      </c>
      <c r="M35" s="94">
        <v>0</v>
      </c>
      <c r="N35" s="95">
        <v>0</v>
      </c>
      <c r="O35" s="95">
        <v>0</v>
      </c>
      <c r="P35" s="95">
        <v>0</v>
      </c>
      <c r="Q35" s="95">
        <v>0</v>
      </c>
      <c r="R35" s="96">
        <v>0</v>
      </c>
    </row>
    <row r="36" spans="2:21" ht="15" customHeight="1" x14ac:dyDescent="0.35">
      <c r="B36" s="71" t="s">
        <v>134</v>
      </c>
      <c r="C36" s="36" t="s">
        <v>135</v>
      </c>
      <c r="D36" s="72">
        <f t="shared" ref="D36:I36" si="4">D25+D31+D35</f>
        <v>0</v>
      </c>
      <c r="E36" s="72">
        <f t="shared" si="4"/>
        <v>0</v>
      </c>
      <c r="F36" s="72">
        <f t="shared" si="4"/>
        <v>0</v>
      </c>
      <c r="G36" s="72">
        <f t="shared" si="4"/>
        <v>0</v>
      </c>
      <c r="H36" s="72">
        <f t="shared" si="4"/>
        <v>0</v>
      </c>
      <c r="I36" s="73">
        <f t="shared" si="4"/>
        <v>0</v>
      </c>
      <c r="J36" s="27" t="s">
        <v>97</v>
      </c>
      <c r="M36" s="74">
        <v>0</v>
      </c>
      <c r="N36" s="75">
        <v>0</v>
      </c>
      <c r="O36" s="75">
        <v>0</v>
      </c>
      <c r="P36" s="75">
        <v>0</v>
      </c>
      <c r="Q36" s="75">
        <v>0</v>
      </c>
      <c r="R36" s="76">
        <v>0</v>
      </c>
    </row>
    <row r="37" spans="2:21" ht="15" customHeight="1" x14ac:dyDescent="0.35">
      <c r="B37" s="104" t="s">
        <v>136</v>
      </c>
      <c r="C37" s="45" t="s">
        <v>137</v>
      </c>
      <c r="D37" s="105">
        <f t="shared" ref="D37:I37" si="5">D15-D36</f>
        <v>0</v>
      </c>
      <c r="E37" s="106">
        <f t="shared" si="5"/>
        <v>0</v>
      </c>
      <c r="F37" s="106">
        <f t="shared" si="5"/>
        <v>0</v>
      </c>
      <c r="G37" s="106">
        <f t="shared" si="5"/>
        <v>0</v>
      </c>
      <c r="H37" s="106">
        <f t="shared" si="5"/>
        <v>0</v>
      </c>
      <c r="I37" s="107">
        <f t="shared" si="5"/>
        <v>0</v>
      </c>
      <c r="J37" s="27" t="s">
        <v>97</v>
      </c>
      <c r="M37" s="94">
        <v>0</v>
      </c>
      <c r="N37" s="95">
        <v>0</v>
      </c>
      <c r="O37" s="95">
        <v>0</v>
      </c>
      <c r="P37" s="95">
        <v>0</v>
      </c>
      <c r="Q37" s="95">
        <v>0</v>
      </c>
      <c r="R37" s="96">
        <v>0</v>
      </c>
    </row>
    <row r="38" spans="2:21" x14ac:dyDescent="0.35">
      <c r="B38" s="108" t="s">
        <v>138</v>
      </c>
      <c r="C38" s="109" t="s">
        <v>139</v>
      </c>
      <c r="D38" s="97"/>
      <c r="E38" s="97"/>
      <c r="F38" s="97"/>
      <c r="G38" s="97"/>
      <c r="H38" s="97"/>
      <c r="I38" s="98"/>
      <c r="J38" s="67"/>
      <c r="M38" s="99"/>
      <c r="N38" s="100"/>
      <c r="O38" s="100"/>
      <c r="P38" s="100"/>
      <c r="Q38" s="100"/>
      <c r="R38" s="101"/>
    </row>
    <row r="39" spans="2:21" x14ac:dyDescent="0.35">
      <c r="B39" s="83" t="s">
        <v>140</v>
      </c>
      <c r="C39" s="19" t="s">
        <v>141</v>
      </c>
      <c r="D39" s="84"/>
      <c r="E39" s="84"/>
      <c r="F39" s="84"/>
      <c r="G39" s="84"/>
      <c r="H39" s="84"/>
      <c r="I39" s="85"/>
      <c r="J39" s="67"/>
      <c r="M39" s="86"/>
      <c r="N39" s="87"/>
      <c r="O39" s="87"/>
      <c r="P39" s="87"/>
      <c r="Q39" s="87"/>
      <c r="R39" s="88"/>
      <c r="T39" s="54"/>
    </row>
    <row r="40" spans="2:21" x14ac:dyDescent="0.35">
      <c r="B40" s="83" t="s">
        <v>142</v>
      </c>
      <c r="C40" s="19" t="s">
        <v>143</v>
      </c>
      <c r="D40" s="84"/>
      <c r="E40" s="84"/>
      <c r="F40" s="84"/>
      <c r="G40" s="84"/>
      <c r="H40" s="84"/>
      <c r="I40" s="85"/>
      <c r="J40" s="67"/>
      <c r="M40" s="86"/>
      <c r="N40" s="87"/>
      <c r="O40" s="87"/>
      <c r="P40" s="87"/>
      <c r="Q40" s="87"/>
      <c r="R40" s="88"/>
      <c r="T40" s="54"/>
    </row>
    <row r="41" spans="2:21" x14ac:dyDescent="0.35">
      <c r="B41" s="83" t="s">
        <v>144</v>
      </c>
      <c r="C41" s="19" t="s">
        <v>145</v>
      </c>
      <c r="D41" s="84"/>
      <c r="E41" s="84"/>
      <c r="F41" s="84"/>
      <c r="G41" s="84"/>
      <c r="H41" s="84"/>
      <c r="I41" s="85"/>
      <c r="J41" s="67"/>
      <c r="M41" s="86"/>
      <c r="N41" s="87"/>
      <c r="O41" s="87"/>
      <c r="P41" s="87"/>
      <c r="Q41" s="87"/>
      <c r="R41" s="88"/>
    </row>
    <row r="42" spans="2:21" ht="15" customHeight="1" x14ac:dyDescent="0.35">
      <c r="B42" s="83" t="s">
        <v>146</v>
      </c>
      <c r="C42" s="19" t="s">
        <v>147</v>
      </c>
      <c r="D42" s="84"/>
      <c r="E42" s="84"/>
      <c r="F42" s="84"/>
      <c r="G42" s="84"/>
      <c r="H42" s="84"/>
      <c r="I42" s="85"/>
      <c r="J42" s="67"/>
      <c r="M42" s="86"/>
      <c r="N42" s="87"/>
      <c r="O42" s="87"/>
      <c r="P42" s="87"/>
      <c r="Q42" s="87"/>
      <c r="R42" s="88"/>
    </row>
    <row r="43" spans="2:21" x14ac:dyDescent="0.35">
      <c r="B43" s="83" t="s">
        <v>148</v>
      </c>
      <c r="C43" s="19" t="s">
        <v>149</v>
      </c>
      <c r="D43" s="84"/>
      <c r="E43" s="84"/>
      <c r="F43" s="84"/>
      <c r="G43" s="84"/>
      <c r="H43" s="84"/>
      <c r="I43" s="85"/>
      <c r="J43" s="67"/>
      <c r="M43" s="86"/>
      <c r="N43" s="87"/>
      <c r="O43" s="87"/>
      <c r="P43" s="87"/>
      <c r="Q43" s="87"/>
      <c r="R43" s="88"/>
    </row>
    <row r="44" spans="2:21" x14ac:dyDescent="0.35">
      <c r="B44" s="91" t="s">
        <v>150</v>
      </c>
      <c r="C44" s="42" t="s">
        <v>115</v>
      </c>
      <c r="D44" s="110">
        <f>D39+D40+D41+D42+D43</f>
        <v>0</v>
      </c>
      <c r="E44" s="111">
        <f t="shared" ref="E44:I44" si="6">E39+E40+E41+E42+E43</f>
        <v>0</v>
      </c>
      <c r="F44" s="111">
        <f t="shared" si="6"/>
        <v>0</v>
      </c>
      <c r="G44" s="111">
        <f t="shared" si="6"/>
        <v>0</v>
      </c>
      <c r="H44" s="111">
        <f t="shared" si="6"/>
        <v>0</v>
      </c>
      <c r="I44" s="112">
        <f t="shared" si="6"/>
        <v>0</v>
      </c>
      <c r="J44" s="27" t="s">
        <v>97</v>
      </c>
      <c r="M44" s="94">
        <v>0</v>
      </c>
      <c r="N44" s="95">
        <v>0</v>
      </c>
      <c r="O44" s="95">
        <v>0</v>
      </c>
      <c r="P44" s="95">
        <v>0</v>
      </c>
      <c r="Q44" s="95">
        <v>0</v>
      </c>
      <c r="R44" s="96">
        <v>0</v>
      </c>
      <c r="S44" s="54"/>
      <c r="T44" s="54"/>
      <c r="U44" s="32"/>
    </row>
    <row r="45" spans="2:21" x14ac:dyDescent="0.35">
      <c r="B45" s="83" t="s">
        <v>151</v>
      </c>
      <c r="C45" s="31" t="s">
        <v>152</v>
      </c>
      <c r="D45" s="84"/>
      <c r="E45" s="84"/>
      <c r="F45" s="84"/>
      <c r="G45" s="84"/>
      <c r="H45" s="84"/>
      <c r="I45" s="85"/>
      <c r="J45" s="67"/>
      <c r="M45" s="86"/>
      <c r="N45" s="87"/>
      <c r="O45" s="87"/>
      <c r="P45" s="87"/>
      <c r="Q45" s="87"/>
      <c r="R45" s="88"/>
    </row>
    <row r="46" spans="2:21" x14ac:dyDescent="0.35">
      <c r="B46" s="83" t="s">
        <v>153</v>
      </c>
      <c r="C46" s="19" t="s">
        <v>154</v>
      </c>
      <c r="D46" s="84"/>
      <c r="E46" s="84"/>
      <c r="F46" s="84"/>
      <c r="G46" s="84"/>
      <c r="H46" s="84"/>
      <c r="I46" s="85"/>
      <c r="J46" s="67"/>
      <c r="M46" s="86"/>
      <c r="N46" s="87"/>
      <c r="O46" s="87"/>
      <c r="P46" s="87"/>
      <c r="Q46" s="87"/>
      <c r="R46" s="88"/>
    </row>
    <row r="47" spans="2:21" x14ac:dyDescent="0.35">
      <c r="B47" s="83" t="s">
        <v>155</v>
      </c>
      <c r="C47" s="19" t="s">
        <v>156</v>
      </c>
      <c r="D47" s="102"/>
      <c r="E47" s="102"/>
      <c r="F47" s="102"/>
      <c r="G47" s="102"/>
      <c r="H47" s="102"/>
      <c r="I47" s="103"/>
      <c r="J47" s="67"/>
      <c r="M47" s="86"/>
      <c r="N47" s="87"/>
      <c r="O47" s="87"/>
      <c r="P47" s="87"/>
      <c r="Q47" s="87"/>
      <c r="R47" s="88"/>
    </row>
    <row r="48" spans="2:21" x14ac:dyDescent="0.35">
      <c r="B48" s="113" t="s">
        <v>157</v>
      </c>
      <c r="C48" s="114" t="s">
        <v>115</v>
      </c>
      <c r="D48" s="173">
        <f>D46+D47</f>
        <v>0</v>
      </c>
      <c r="E48" s="173">
        <f>E46+E47</f>
        <v>0</v>
      </c>
      <c r="F48" s="173">
        <f t="shared" ref="F48:I48" si="7">F46-F47</f>
        <v>0</v>
      </c>
      <c r="G48" s="173">
        <f t="shared" si="7"/>
        <v>0</v>
      </c>
      <c r="H48" s="173">
        <f t="shared" si="7"/>
        <v>0</v>
      </c>
      <c r="I48" s="174">
        <f t="shared" si="7"/>
        <v>0</v>
      </c>
      <c r="J48" s="27" t="s">
        <v>97</v>
      </c>
      <c r="M48" s="94">
        <v>0</v>
      </c>
      <c r="N48" s="95">
        <v>0</v>
      </c>
      <c r="O48" s="95">
        <v>0</v>
      </c>
      <c r="P48" s="95">
        <v>0</v>
      </c>
      <c r="Q48" s="95">
        <v>0</v>
      </c>
      <c r="R48" s="115">
        <v>0</v>
      </c>
    </row>
    <row r="49" spans="2:23" ht="15" customHeight="1" x14ac:dyDescent="0.35">
      <c r="B49" s="71" t="s">
        <v>158</v>
      </c>
      <c r="C49" s="36" t="s">
        <v>159</v>
      </c>
      <c r="D49" s="72"/>
      <c r="E49" s="72">
        <v>0</v>
      </c>
      <c r="F49" s="72">
        <v>0</v>
      </c>
      <c r="G49" s="72">
        <v>0</v>
      </c>
      <c r="H49" s="72">
        <v>0</v>
      </c>
      <c r="I49" s="73">
        <v>0</v>
      </c>
      <c r="J49" s="116"/>
      <c r="M49" s="74"/>
      <c r="N49" s="75"/>
      <c r="O49" s="75"/>
      <c r="P49" s="75"/>
      <c r="Q49" s="75"/>
      <c r="R49" s="76"/>
      <c r="S49" s="54"/>
    </row>
    <row r="50" spans="2:23" ht="15" customHeight="1" x14ac:dyDescent="0.35">
      <c r="B50" s="71" t="s">
        <v>160</v>
      </c>
      <c r="C50" s="36" t="s">
        <v>161</v>
      </c>
      <c r="D50" s="72">
        <f>D37+D44+D48+D49</f>
        <v>0</v>
      </c>
      <c r="E50" s="72">
        <f t="shared" ref="E50:I50" si="8">E37+E44+E48+E49</f>
        <v>0</v>
      </c>
      <c r="F50" s="72">
        <f t="shared" si="8"/>
        <v>0</v>
      </c>
      <c r="G50" s="72">
        <f t="shared" si="8"/>
        <v>0</v>
      </c>
      <c r="H50" s="72">
        <f t="shared" si="8"/>
        <v>0</v>
      </c>
      <c r="I50" s="73">
        <f t="shared" si="8"/>
        <v>0</v>
      </c>
      <c r="J50" s="27" t="s">
        <v>97</v>
      </c>
      <c r="M50" s="74">
        <v>0</v>
      </c>
      <c r="N50" s="75">
        <v>0</v>
      </c>
      <c r="O50" s="75">
        <v>0</v>
      </c>
      <c r="P50" s="75">
        <v>0</v>
      </c>
      <c r="Q50" s="75">
        <v>0</v>
      </c>
      <c r="R50" s="76">
        <v>0</v>
      </c>
    </row>
    <row r="51" spans="2:23" ht="15" customHeight="1" x14ac:dyDescent="0.35">
      <c r="B51" s="71" t="s">
        <v>162</v>
      </c>
      <c r="C51" s="36" t="s">
        <v>163</v>
      </c>
      <c r="D51" s="72"/>
      <c r="E51" s="72"/>
      <c r="F51" s="72"/>
      <c r="G51" s="72"/>
      <c r="H51" s="72"/>
      <c r="I51" s="73"/>
      <c r="J51" s="116"/>
      <c r="M51" s="74"/>
      <c r="N51" s="75"/>
      <c r="O51" s="75"/>
      <c r="P51" s="75"/>
      <c r="Q51" s="75"/>
      <c r="R51" s="76"/>
      <c r="S51" s="54"/>
      <c r="T51" s="54"/>
    </row>
    <row r="52" spans="2:23" ht="15" customHeight="1" x14ac:dyDescent="0.35">
      <c r="B52" s="71" t="s">
        <v>164</v>
      </c>
      <c r="C52" s="36" t="s">
        <v>165</v>
      </c>
      <c r="D52" s="72">
        <f t="shared" ref="D52:I52" si="9">D50-D51</f>
        <v>0</v>
      </c>
      <c r="E52" s="72">
        <f t="shared" si="9"/>
        <v>0</v>
      </c>
      <c r="F52" s="72">
        <f t="shared" si="9"/>
        <v>0</v>
      </c>
      <c r="G52" s="72">
        <f t="shared" si="9"/>
        <v>0</v>
      </c>
      <c r="H52" s="72">
        <f t="shared" si="9"/>
        <v>0</v>
      </c>
      <c r="I52" s="73">
        <f t="shared" si="9"/>
        <v>0</v>
      </c>
      <c r="J52" s="27" t="s">
        <v>97</v>
      </c>
      <c r="M52" s="74">
        <v>0</v>
      </c>
      <c r="N52" s="75">
        <v>0</v>
      </c>
      <c r="O52" s="75">
        <v>0</v>
      </c>
      <c r="P52" s="75">
        <v>0</v>
      </c>
      <c r="Q52" s="75">
        <v>0</v>
      </c>
      <c r="R52" s="76">
        <v>0</v>
      </c>
      <c r="S52" s="32"/>
      <c r="T52" s="32"/>
    </row>
    <row r="54" spans="2:23" x14ac:dyDescent="0.35">
      <c r="B54" s="61" t="s">
        <v>166</v>
      </c>
      <c r="F54" s="117"/>
      <c r="G54" s="117"/>
      <c r="H54" s="117"/>
      <c r="I54" s="117"/>
    </row>
    <row r="55" spans="2:23" x14ac:dyDescent="0.35"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54"/>
      <c r="U55" s="54"/>
      <c r="V55" s="54"/>
      <c r="W55" s="54"/>
    </row>
    <row r="56" spans="2:23" ht="15" customHeight="1" x14ac:dyDescent="0.35">
      <c r="B56" s="253" t="s">
        <v>82</v>
      </c>
      <c r="C56" s="254"/>
      <c r="D56" s="254"/>
      <c r="E56" s="254"/>
      <c r="F56" s="254"/>
      <c r="G56" s="254"/>
      <c r="H56" s="254"/>
      <c r="I56" s="255"/>
      <c r="S56" s="54"/>
      <c r="T56" s="54"/>
      <c r="U56" s="54"/>
      <c r="V56" s="54"/>
      <c r="W56" s="54"/>
    </row>
    <row r="57" spans="2:23" x14ac:dyDescent="0.35">
      <c r="B57" s="256"/>
      <c r="C57" s="257"/>
      <c r="D57" s="257"/>
      <c r="E57" s="257"/>
      <c r="F57" s="257"/>
      <c r="G57" s="257"/>
      <c r="H57" s="257"/>
      <c r="I57" s="258"/>
    </row>
    <row r="58" spans="2:23" x14ac:dyDescent="0.35">
      <c r="B58" s="256"/>
      <c r="C58" s="257"/>
      <c r="D58" s="257"/>
      <c r="E58" s="257"/>
      <c r="F58" s="257"/>
      <c r="G58" s="257"/>
      <c r="H58" s="257"/>
      <c r="I58" s="258"/>
      <c r="S58" s="32"/>
      <c r="T58" s="32"/>
    </row>
    <row r="59" spans="2:23" x14ac:dyDescent="0.35">
      <c r="B59" s="256"/>
      <c r="C59" s="257"/>
      <c r="D59" s="257"/>
      <c r="E59" s="257"/>
      <c r="F59" s="257"/>
      <c r="G59" s="257"/>
      <c r="H59" s="257"/>
      <c r="I59" s="258"/>
    </row>
    <row r="60" spans="2:23" x14ac:dyDescent="0.35">
      <c r="B60" s="256"/>
      <c r="C60" s="257"/>
      <c r="D60" s="257"/>
      <c r="E60" s="257"/>
      <c r="F60" s="257"/>
      <c r="G60" s="257"/>
      <c r="H60" s="257"/>
      <c r="I60" s="258"/>
      <c r="S60" s="32"/>
      <c r="T60" s="32"/>
    </row>
    <row r="61" spans="2:23" x14ac:dyDescent="0.35">
      <c r="B61" s="256"/>
      <c r="C61" s="257"/>
      <c r="D61" s="257"/>
      <c r="E61" s="257"/>
      <c r="F61" s="257"/>
      <c r="G61" s="257"/>
      <c r="H61" s="257"/>
      <c r="I61" s="258"/>
    </row>
    <row r="62" spans="2:23" x14ac:dyDescent="0.35">
      <c r="B62" s="256"/>
      <c r="C62" s="257"/>
      <c r="D62" s="257"/>
      <c r="E62" s="257"/>
      <c r="F62" s="257"/>
      <c r="G62" s="257"/>
      <c r="H62" s="257"/>
      <c r="I62" s="258"/>
    </row>
    <row r="63" spans="2:23" x14ac:dyDescent="0.35">
      <c r="B63" s="259"/>
      <c r="C63" s="260"/>
      <c r="D63" s="260"/>
      <c r="E63" s="260"/>
      <c r="F63" s="260"/>
      <c r="G63" s="260"/>
      <c r="H63" s="260"/>
      <c r="I63" s="261"/>
    </row>
  </sheetData>
  <sheetProtection formatColumns="0" formatRows="0"/>
  <mergeCells count="1">
    <mergeCell ref="B56:I63"/>
  </mergeCells>
  <phoneticPr fontId="9" type="noConversion"/>
  <conditionalFormatting sqref="D15:I15">
    <cfRule type="expression" dxfId="12" priority="3">
      <formula>INT(D15)&lt;&gt;INT(M15)</formula>
    </cfRule>
  </conditionalFormatting>
  <conditionalFormatting sqref="D25:I25">
    <cfRule type="expression" dxfId="11" priority="10">
      <formula>INT(D25)&lt;&gt;INT(M25)</formula>
    </cfRule>
  </conditionalFormatting>
  <conditionalFormatting sqref="D31:I31">
    <cfRule type="expression" dxfId="10" priority="9">
      <formula>INT(D31)&lt;&gt;INT(M31)</formula>
    </cfRule>
  </conditionalFormatting>
  <conditionalFormatting sqref="D35:I37">
    <cfRule type="expression" dxfId="9" priority="2">
      <formula>INT(D35)&lt;&gt;INT(M35)</formula>
    </cfRule>
  </conditionalFormatting>
  <conditionalFormatting sqref="D44:I44">
    <cfRule type="expression" dxfId="8" priority="4">
      <formula>INT(D44)&lt;&gt;INT(M44)</formula>
    </cfRule>
  </conditionalFormatting>
  <conditionalFormatting sqref="D48:I48">
    <cfRule type="expression" dxfId="7" priority="1">
      <formula>INT(D48)&lt;&gt;INT(M48)</formula>
    </cfRule>
  </conditionalFormatting>
  <conditionalFormatting sqref="D50:I50">
    <cfRule type="expression" dxfId="6" priority="6">
      <formula>INT(D50)&lt;&gt;INT(M50)</formula>
    </cfRule>
  </conditionalFormatting>
  <conditionalFormatting sqref="D52:I52">
    <cfRule type="expression" dxfId="5" priority="5">
      <formula>INT(D52)&lt;&gt;INT(M52)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CFB9-C4A2-46B2-9B16-23E834CF6E58}">
  <sheetPr>
    <pageSetUpPr fitToPage="1"/>
  </sheetPr>
  <dimension ref="B2:X59"/>
  <sheetViews>
    <sheetView zoomScale="80" zoomScaleNormal="80" workbookViewId="0">
      <selection activeCell="A61" sqref="A61:XFD67"/>
    </sheetView>
  </sheetViews>
  <sheetFormatPr defaultColWidth="9.08984375" defaultRowHeight="14.5" x14ac:dyDescent="0.35"/>
  <cols>
    <col min="1" max="1" width="10.08984375" style="7" customWidth="1"/>
    <col min="2" max="2" width="6.36328125" style="7" bestFit="1" customWidth="1"/>
    <col min="3" max="3" width="63.08984375" style="7" customWidth="1"/>
    <col min="4" max="9" width="14.6328125" style="7" customWidth="1"/>
    <col min="10" max="10" width="18" style="7" bestFit="1" customWidth="1"/>
    <col min="11" max="11" width="3.08984375" style="7" customWidth="1"/>
    <col min="12" max="12" width="9.36328125" style="7" bestFit="1" customWidth="1"/>
    <col min="13" max="18" width="11.36328125" style="7" hidden="1" customWidth="1"/>
    <col min="19" max="20" width="9.6328125" style="7" bestFit="1" customWidth="1"/>
    <col min="21" max="24" width="9.36328125" style="7" bestFit="1" customWidth="1"/>
    <col min="25" max="16384" width="9.08984375" style="7"/>
  </cols>
  <sheetData>
    <row r="2" spans="2:18" ht="18.5" x14ac:dyDescent="0.45">
      <c r="C2" s="8" t="s">
        <v>25</v>
      </c>
      <c r="D2" s="9"/>
      <c r="E2" s="9"/>
      <c r="F2" s="9"/>
      <c r="G2" s="9"/>
      <c r="H2" s="9"/>
      <c r="I2" s="10" t="s">
        <v>26</v>
      </c>
      <c r="J2" s="11" t="s">
        <v>27</v>
      </c>
      <c r="K2" s="9"/>
    </row>
    <row r="3" spans="2:18" x14ac:dyDescent="0.35">
      <c r="C3" s="12" t="s">
        <v>83</v>
      </c>
      <c r="D3" s="9"/>
      <c r="E3" s="9"/>
      <c r="F3" s="9"/>
      <c r="G3" s="9"/>
      <c r="H3" s="9"/>
      <c r="I3" s="10" t="s">
        <v>28</v>
      </c>
      <c r="J3" s="11" t="s">
        <v>27</v>
      </c>
      <c r="K3" s="9"/>
    </row>
    <row r="4" spans="2:18" ht="6" customHeight="1" x14ac:dyDescent="0.35"/>
    <row r="5" spans="2:18" x14ac:dyDescent="0.35">
      <c r="C5" s="13" t="s">
        <v>241</v>
      </c>
      <c r="D5" s="14"/>
      <c r="E5" s="14"/>
      <c r="F5" s="14"/>
      <c r="G5" s="14"/>
      <c r="H5" s="14"/>
      <c r="I5" s="14"/>
      <c r="J5" s="14"/>
      <c r="K5" s="14"/>
    </row>
    <row r="6" spans="2:18" x14ac:dyDescent="0.35">
      <c r="J6" s="232">
        <f>Gen!E8</f>
        <v>0</v>
      </c>
    </row>
    <row r="7" spans="2:18" x14ac:dyDescent="0.35">
      <c r="J7" s="232">
        <f>Gen!E9</f>
        <v>0</v>
      </c>
    </row>
    <row r="9" spans="2:18" ht="15.75" customHeight="1" x14ac:dyDescent="0.35">
      <c r="C9" s="15" t="s">
        <v>242</v>
      </c>
      <c r="D9" s="16"/>
      <c r="E9" s="16"/>
      <c r="F9" s="16"/>
      <c r="G9" s="16"/>
      <c r="H9" s="16"/>
      <c r="I9" s="16"/>
    </row>
    <row r="10" spans="2:18" x14ac:dyDescent="0.35">
      <c r="C10" s="17" t="s">
        <v>86</v>
      </c>
      <c r="D10" s="193" t="s">
        <v>29</v>
      </c>
      <c r="E10" s="194" t="s">
        <v>30</v>
      </c>
      <c r="F10" s="194" t="s">
        <v>31</v>
      </c>
      <c r="G10" s="194" t="s">
        <v>32</v>
      </c>
      <c r="H10" s="194" t="s">
        <v>33</v>
      </c>
      <c r="I10" s="195" t="s">
        <v>34</v>
      </c>
      <c r="J10" s="203"/>
      <c r="M10" s="193" t="s">
        <v>29</v>
      </c>
      <c r="N10" s="194" t="s">
        <v>30</v>
      </c>
      <c r="O10" s="194" t="s">
        <v>31</v>
      </c>
      <c r="P10" s="194" t="s">
        <v>32</v>
      </c>
      <c r="Q10" s="194" t="s">
        <v>33</v>
      </c>
      <c r="R10" s="195" t="s">
        <v>34</v>
      </c>
    </row>
    <row r="11" spans="2:18" ht="15" customHeight="1" x14ac:dyDescent="0.35">
      <c r="B11" s="118" t="s">
        <v>243</v>
      </c>
      <c r="C11" s="119" t="s">
        <v>244</v>
      </c>
      <c r="D11" s="120">
        <v>28009.599999999999</v>
      </c>
      <c r="E11" s="120">
        <v>29676.400000000001</v>
      </c>
      <c r="F11" s="120">
        <v>25605.3</v>
      </c>
      <c r="G11" s="120">
        <v>22555.3</v>
      </c>
      <c r="H11" s="120">
        <v>24017</v>
      </c>
      <c r="I11" s="121">
        <v>26531.9</v>
      </c>
      <c r="J11" s="48"/>
      <c r="M11" s="122"/>
      <c r="N11" s="123"/>
      <c r="O11" s="123"/>
      <c r="P11" s="123"/>
      <c r="Q11" s="123"/>
      <c r="R11" s="124"/>
    </row>
    <row r="12" spans="2:18" x14ac:dyDescent="0.35">
      <c r="B12" s="227" t="s">
        <v>245</v>
      </c>
      <c r="C12" s="125" t="s">
        <v>246</v>
      </c>
      <c r="D12" s="97"/>
      <c r="E12" s="97"/>
      <c r="F12" s="214"/>
      <c r="G12" s="214"/>
      <c r="H12" s="214"/>
      <c r="I12" s="215"/>
      <c r="J12" s="206"/>
      <c r="M12" s="216"/>
      <c r="N12" s="217"/>
      <c r="O12" s="217"/>
      <c r="P12" s="217"/>
      <c r="Q12" s="217"/>
      <c r="R12" s="218"/>
    </row>
    <row r="13" spans="2:18" x14ac:dyDescent="0.35">
      <c r="B13" s="200" t="s">
        <v>247</v>
      </c>
      <c r="C13" s="19" t="s">
        <v>248</v>
      </c>
      <c r="D13" s="201"/>
      <c r="E13" s="84"/>
      <c r="F13" s="84"/>
      <c r="G13" s="84"/>
      <c r="H13" s="84"/>
      <c r="I13" s="85"/>
      <c r="J13" s="206"/>
      <c r="M13" s="199"/>
      <c r="N13" s="197"/>
      <c r="O13" s="197"/>
      <c r="P13" s="197"/>
      <c r="Q13" s="197"/>
      <c r="R13" s="198"/>
    </row>
    <row r="14" spans="2:18" ht="15" customHeight="1" x14ac:dyDescent="0.35">
      <c r="B14" s="208" t="s">
        <v>249</v>
      </c>
      <c r="C14" s="20" t="s">
        <v>250</v>
      </c>
      <c r="D14" s="209"/>
      <c r="E14" s="21"/>
      <c r="F14" s="21"/>
      <c r="G14" s="21"/>
      <c r="H14" s="21"/>
      <c r="I14" s="22"/>
      <c r="J14" s="206"/>
      <c r="M14" s="211"/>
      <c r="N14" s="212"/>
      <c r="O14" s="212"/>
      <c r="P14" s="212"/>
      <c r="Q14" s="212"/>
      <c r="R14" s="213"/>
    </row>
    <row r="15" spans="2:18" x14ac:dyDescent="0.35">
      <c r="B15" s="208" t="s">
        <v>251</v>
      </c>
      <c r="C15" s="20" t="s">
        <v>252</v>
      </c>
      <c r="D15" s="209"/>
      <c r="E15" s="21"/>
      <c r="F15" s="21"/>
      <c r="G15" s="21"/>
      <c r="H15" s="21"/>
      <c r="I15" s="22"/>
      <c r="J15" s="206"/>
      <c r="M15" s="211"/>
      <c r="N15" s="212"/>
      <c r="O15" s="212"/>
      <c r="P15" s="212"/>
      <c r="Q15" s="212"/>
      <c r="R15" s="213"/>
    </row>
    <row r="16" spans="2:18" x14ac:dyDescent="0.35">
      <c r="B16" s="208" t="s">
        <v>253</v>
      </c>
      <c r="C16" s="20" t="s">
        <v>254</v>
      </c>
      <c r="D16" s="228"/>
      <c r="E16" s="228"/>
      <c r="F16" s="228"/>
      <c r="G16" s="228"/>
      <c r="H16" s="228"/>
      <c r="I16" s="229"/>
      <c r="J16" s="206"/>
      <c r="M16" s="211"/>
      <c r="N16" s="212"/>
      <c r="O16" s="212"/>
      <c r="P16" s="212"/>
      <c r="Q16" s="212"/>
      <c r="R16" s="213"/>
    </row>
    <row r="17" spans="2:24" x14ac:dyDescent="0.35">
      <c r="B17" s="57" t="s">
        <v>255</v>
      </c>
      <c r="C17" s="114" t="s">
        <v>115</v>
      </c>
      <c r="D17" s="126">
        <f>SUM(D12:D16)</f>
        <v>0</v>
      </c>
      <c r="E17" s="126">
        <f t="shared" ref="E17:I17" si="0">SUM(E12:E16)</f>
        <v>0</v>
      </c>
      <c r="F17" s="126">
        <f t="shared" si="0"/>
        <v>0</v>
      </c>
      <c r="G17" s="126">
        <f t="shared" si="0"/>
        <v>0</v>
      </c>
      <c r="H17" s="126">
        <f t="shared" si="0"/>
        <v>0</v>
      </c>
      <c r="I17" s="127">
        <f t="shared" si="0"/>
        <v>0</v>
      </c>
      <c r="J17" s="27" t="s">
        <v>97</v>
      </c>
      <c r="M17" s="128">
        <v>0</v>
      </c>
      <c r="N17" s="129">
        <v>0</v>
      </c>
      <c r="O17" s="129">
        <v>0</v>
      </c>
      <c r="P17" s="129">
        <v>0</v>
      </c>
      <c r="Q17" s="129">
        <v>0</v>
      </c>
      <c r="R17" s="130">
        <v>0</v>
      </c>
    </row>
    <row r="18" spans="2:24" ht="15" customHeight="1" x14ac:dyDescent="0.35">
      <c r="B18" s="118" t="s">
        <v>256</v>
      </c>
      <c r="C18" s="119" t="s">
        <v>257</v>
      </c>
      <c r="D18" s="126"/>
      <c r="E18" s="126"/>
      <c r="F18" s="126"/>
      <c r="G18" s="126"/>
      <c r="H18" s="126"/>
      <c r="I18" s="127"/>
      <c r="J18" s="27" t="s">
        <v>97</v>
      </c>
      <c r="M18" s="122">
        <v>0</v>
      </c>
      <c r="N18" s="123">
        <v>0</v>
      </c>
      <c r="O18" s="123">
        <v>0</v>
      </c>
      <c r="P18" s="123">
        <v>0</v>
      </c>
      <c r="Q18" s="123">
        <v>0</v>
      </c>
      <c r="R18" s="124">
        <v>0</v>
      </c>
    </row>
    <row r="19" spans="2:24" x14ac:dyDescent="0.35">
      <c r="B19" s="200" t="s">
        <v>258</v>
      </c>
      <c r="C19" s="19" t="s">
        <v>259</v>
      </c>
      <c r="D19" s="201"/>
      <c r="E19" s="201"/>
      <c r="F19" s="201"/>
      <c r="G19" s="201"/>
      <c r="H19" s="201"/>
      <c r="I19" s="202"/>
      <c r="J19" s="206"/>
      <c r="M19" s="199"/>
      <c r="N19" s="197"/>
      <c r="O19" s="197"/>
      <c r="P19" s="197"/>
      <c r="Q19" s="197"/>
      <c r="R19" s="198"/>
    </row>
    <row r="20" spans="2:24" x14ac:dyDescent="0.35">
      <c r="B20" s="200" t="s">
        <v>260</v>
      </c>
      <c r="C20" s="19" t="s">
        <v>261</v>
      </c>
      <c r="D20" s="201"/>
      <c r="E20" s="201"/>
      <c r="F20" s="201"/>
      <c r="G20" s="201"/>
      <c r="H20" s="201"/>
      <c r="I20" s="202"/>
      <c r="J20" s="206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spans="2:24" x14ac:dyDescent="0.35">
      <c r="B21" s="200" t="s">
        <v>262</v>
      </c>
      <c r="C21" s="19" t="s">
        <v>263</v>
      </c>
      <c r="D21" s="201"/>
      <c r="E21" s="201"/>
      <c r="F21" s="201"/>
      <c r="G21" s="201"/>
      <c r="H21" s="201"/>
      <c r="I21" s="202"/>
      <c r="J21" s="206"/>
      <c r="L21" s="32"/>
      <c r="M21" s="199"/>
      <c r="N21" s="197"/>
      <c r="O21" s="197"/>
      <c r="P21" s="197"/>
      <c r="Q21" s="197"/>
      <c r="R21" s="198"/>
    </row>
    <row r="22" spans="2:24" x14ac:dyDescent="0.35">
      <c r="B22" s="200" t="s">
        <v>264</v>
      </c>
      <c r="C22" s="19" t="s">
        <v>265</v>
      </c>
      <c r="D22" s="201"/>
      <c r="E22" s="201"/>
      <c r="F22" s="201"/>
      <c r="G22" s="201"/>
      <c r="H22" s="201"/>
      <c r="I22" s="202"/>
      <c r="J22" s="206"/>
      <c r="M22" s="199"/>
      <c r="N22" s="197"/>
      <c r="O22" s="197"/>
      <c r="P22" s="197"/>
      <c r="Q22" s="197"/>
      <c r="R22" s="198"/>
    </row>
    <row r="23" spans="2:24" x14ac:dyDescent="0.35">
      <c r="B23" s="200" t="s">
        <v>266</v>
      </c>
      <c r="C23" s="19" t="s">
        <v>267</v>
      </c>
      <c r="D23" s="201"/>
      <c r="E23" s="201"/>
      <c r="F23" s="201"/>
      <c r="G23" s="201"/>
      <c r="H23" s="201"/>
      <c r="I23" s="202"/>
      <c r="J23" s="206"/>
      <c r="M23" s="199"/>
      <c r="N23" s="197"/>
      <c r="O23" s="197"/>
      <c r="P23" s="197"/>
      <c r="Q23" s="197"/>
      <c r="R23" s="198"/>
    </row>
    <row r="24" spans="2:24" x14ac:dyDescent="0.35">
      <c r="B24" s="200" t="s">
        <v>268</v>
      </c>
      <c r="C24" s="19" t="s">
        <v>269</v>
      </c>
      <c r="D24" s="201"/>
      <c r="E24" s="201"/>
      <c r="F24" s="201"/>
      <c r="G24" s="201"/>
      <c r="H24" s="201"/>
      <c r="I24" s="202"/>
      <c r="J24" s="206"/>
      <c r="M24" s="199"/>
      <c r="N24" s="197"/>
      <c r="O24" s="197"/>
      <c r="P24" s="197"/>
      <c r="Q24" s="197"/>
      <c r="R24" s="198"/>
    </row>
    <row r="25" spans="2:24" x14ac:dyDescent="0.35">
      <c r="B25" s="200" t="s">
        <v>270</v>
      </c>
      <c r="C25" s="19" t="s">
        <v>271</v>
      </c>
      <c r="D25" s="201"/>
      <c r="E25" s="201"/>
      <c r="F25" s="201"/>
      <c r="G25" s="201"/>
      <c r="H25" s="201"/>
      <c r="I25" s="202"/>
      <c r="J25" s="206"/>
      <c r="M25" s="199"/>
      <c r="N25" s="197"/>
      <c r="O25" s="197"/>
      <c r="P25" s="197"/>
      <c r="Q25" s="197"/>
      <c r="R25" s="198"/>
    </row>
    <row r="26" spans="2:24" s="15" customFormat="1" x14ac:dyDescent="0.35">
      <c r="B26" s="200" t="s">
        <v>272</v>
      </c>
      <c r="C26" s="131" t="s">
        <v>273</v>
      </c>
      <c r="D26" s="201"/>
      <c r="E26" s="201"/>
      <c r="F26" s="201"/>
      <c r="G26" s="201"/>
      <c r="H26" s="201"/>
      <c r="I26" s="202"/>
      <c r="J26" s="206"/>
      <c r="M26" s="199"/>
      <c r="N26" s="197"/>
      <c r="O26" s="197"/>
      <c r="P26" s="197"/>
      <c r="Q26" s="197"/>
      <c r="R26" s="198"/>
    </row>
    <row r="27" spans="2:24" x14ac:dyDescent="0.35">
      <c r="B27" s="200" t="s">
        <v>274</v>
      </c>
      <c r="C27" s="131" t="s">
        <v>275</v>
      </c>
      <c r="D27" s="201"/>
      <c r="E27" s="201"/>
      <c r="F27" s="201"/>
      <c r="G27" s="201"/>
      <c r="H27" s="201"/>
      <c r="I27" s="202"/>
      <c r="J27" s="206"/>
      <c r="M27" s="199"/>
      <c r="N27" s="197"/>
      <c r="O27" s="197"/>
      <c r="P27" s="197"/>
      <c r="Q27" s="197"/>
      <c r="R27" s="198"/>
    </row>
    <row r="28" spans="2:24" x14ac:dyDescent="0.35">
      <c r="B28" s="33" t="s">
        <v>276</v>
      </c>
      <c r="C28" s="42" t="s">
        <v>115</v>
      </c>
      <c r="D28" s="126">
        <f>SUM(D19:D27)</f>
        <v>0</v>
      </c>
      <c r="E28" s="126">
        <f t="shared" ref="E28:I28" si="1">SUM(E19:E27)</f>
        <v>0</v>
      </c>
      <c r="F28" s="126">
        <f t="shared" si="1"/>
        <v>0</v>
      </c>
      <c r="G28" s="126">
        <f t="shared" si="1"/>
        <v>0</v>
      </c>
      <c r="H28" s="126">
        <f t="shared" si="1"/>
        <v>0</v>
      </c>
      <c r="I28" s="127">
        <f t="shared" si="1"/>
        <v>0</v>
      </c>
      <c r="J28" s="27" t="s">
        <v>97</v>
      </c>
      <c r="M28" s="128">
        <v>0</v>
      </c>
      <c r="N28" s="129">
        <v>0</v>
      </c>
      <c r="O28" s="129">
        <v>0</v>
      </c>
      <c r="P28" s="129">
        <v>0</v>
      </c>
      <c r="Q28" s="129">
        <v>0</v>
      </c>
      <c r="R28" s="130">
        <v>0</v>
      </c>
    </row>
    <row r="29" spans="2:24" s="15" customFormat="1" ht="15" customHeight="1" x14ac:dyDescent="0.35">
      <c r="B29" s="118" t="s">
        <v>277</v>
      </c>
      <c r="C29" s="119" t="s">
        <v>278</v>
      </c>
      <c r="D29" s="126">
        <f t="shared" ref="D29:I29" si="2">D18+D28</f>
        <v>0</v>
      </c>
      <c r="E29" s="126">
        <f t="shared" si="2"/>
        <v>0</v>
      </c>
      <c r="F29" s="126">
        <f t="shared" si="2"/>
        <v>0</v>
      </c>
      <c r="G29" s="126">
        <f t="shared" si="2"/>
        <v>0</v>
      </c>
      <c r="H29" s="126">
        <f t="shared" si="2"/>
        <v>0</v>
      </c>
      <c r="I29" s="127">
        <f t="shared" si="2"/>
        <v>0</v>
      </c>
      <c r="J29" s="27" t="s">
        <v>97</v>
      </c>
      <c r="M29" s="122">
        <v>0</v>
      </c>
      <c r="N29" s="123">
        <v>0</v>
      </c>
      <c r="O29" s="123">
        <v>0</v>
      </c>
      <c r="P29" s="123">
        <v>0</v>
      </c>
      <c r="Q29" s="123">
        <v>0</v>
      </c>
      <c r="R29" s="124">
        <v>0</v>
      </c>
    </row>
    <row r="30" spans="2:24" x14ac:dyDescent="0.35">
      <c r="B30" s="200" t="s">
        <v>279</v>
      </c>
      <c r="C30" s="19" t="s">
        <v>280</v>
      </c>
      <c r="D30" s="201"/>
      <c r="E30" s="201"/>
      <c r="F30" s="201"/>
      <c r="G30" s="201"/>
      <c r="H30" s="201"/>
      <c r="I30" s="202"/>
      <c r="J30" s="206"/>
      <c r="M30" s="199"/>
      <c r="N30" s="197"/>
      <c r="O30" s="197"/>
      <c r="P30" s="197"/>
      <c r="Q30" s="197"/>
      <c r="R30" s="198"/>
    </row>
    <row r="31" spans="2:24" x14ac:dyDescent="0.35">
      <c r="B31" s="200" t="s">
        <v>281</v>
      </c>
      <c r="C31" s="19" t="s">
        <v>282</v>
      </c>
      <c r="D31" s="201"/>
      <c r="E31" s="201"/>
      <c r="F31" s="201"/>
      <c r="G31" s="201"/>
      <c r="H31" s="201"/>
      <c r="I31" s="202"/>
      <c r="J31" s="206"/>
      <c r="M31" s="199"/>
      <c r="N31" s="197"/>
      <c r="O31" s="197"/>
      <c r="P31" s="197"/>
      <c r="Q31" s="197"/>
      <c r="R31" s="198"/>
    </row>
    <row r="32" spans="2:24" ht="29" x14ac:dyDescent="0.35">
      <c r="B32" s="208" t="s">
        <v>283</v>
      </c>
      <c r="C32" s="19" t="s">
        <v>284</v>
      </c>
      <c r="D32" s="209"/>
      <c r="E32" s="209"/>
      <c r="F32" s="209"/>
      <c r="G32" s="209"/>
      <c r="H32" s="209"/>
      <c r="I32" s="210"/>
      <c r="J32" s="206"/>
      <c r="M32" s="211"/>
      <c r="N32" s="212"/>
      <c r="O32" s="212"/>
      <c r="P32" s="212"/>
      <c r="Q32" s="212"/>
      <c r="R32" s="213"/>
    </row>
    <row r="33" spans="2:18" x14ac:dyDescent="0.35">
      <c r="B33" s="208" t="s">
        <v>285</v>
      </c>
      <c r="C33" s="20" t="s">
        <v>286</v>
      </c>
      <c r="D33" s="209"/>
      <c r="E33" s="209"/>
      <c r="F33" s="209"/>
      <c r="G33" s="21"/>
      <c r="H33" s="21"/>
      <c r="I33" s="22"/>
      <c r="J33" s="206"/>
      <c r="M33" s="211"/>
      <c r="N33" s="212"/>
      <c r="O33" s="212"/>
      <c r="P33" s="212"/>
      <c r="Q33" s="212"/>
      <c r="R33" s="213"/>
    </row>
    <row r="34" spans="2:18" x14ac:dyDescent="0.35">
      <c r="B34" s="57" t="s">
        <v>287</v>
      </c>
      <c r="C34" s="114" t="s">
        <v>115</v>
      </c>
      <c r="D34" s="126">
        <f t="shared" ref="D34:I34" si="3">SUM(D30:D33)</f>
        <v>0</v>
      </c>
      <c r="E34" s="126">
        <f t="shared" si="3"/>
        <v>0</v>
      </c>
      <c r="F34" s="126">
        <f t="shared" si="3"/>
        <v>0</v>
      </c>
      <c r="G34" s="126">
        <f t="shared" si="3"/>
        <v>0</v>
      </c>
      <c r="H34" s="126">
        <f t="shared" si="3"/>
        <v>0</v>
      </c>
      <c r="I34" s="127">
        <f t="shared" si="3"/>
        <v>0</v>
      </c>
      <c r="J34" s="27" t="s">
        <v>97</v>
      </c>
      <c r="M34" s="128">
        <v>0</v>
      </c>
      <c r="N34" s="129">
        <v>0</v>
      </c>
      <c r="O34" s="129">
        <v>0</v>
      </c>
      <c r="P34" s="129">
        <v>0</v>
      </c>
      <c r="Q34" s="129">
        <v>0</v>
      </c>
      <c r="R34" s="130">
        <v>0</v>
      </c>
    </row>
    <row r="35" spans="2:18" ht="15" customHeight="1" x14ac:dyDescent="0.35">
      <c r="B35" s="118" t="s">
        <v>288</v>
      </c>
      <c r="C35" s="119" t="s">
        <v>289</v>
      </c>
      <c r="D35" s="126">
        <f t="shared" ref="D35:I35" si="4">D29+D34</f>
        <v>0</v>
      </c>
      <c r="E35" s="126">
        <f t="shared" si="4"/>
        <v>0</v>
      </c>
      <c r="F35" s="126">
        <f t="shared" si="4"/>
        <v>0</v>
      </c>
      <c r="G35" s="126">
        <f t="shared" si="4"/>
        <v>0</v>
      </c>
      <c r="H35" s="126">
        <f t="shared" si="4"/>
        <v>0</v>
      </c>
      <c r="I35" s="127">
        <f t="shared" si="4"/>
        <v>0</v>
      </c>
      <c r="J35" s="27" t="s">
        <v>97</v>
      </c>
      <c r="M35" s="122">
        <v>0</v>
      </c>
      <c r="N35" s="123">
        <v>0</v>
      </c>
      <c r="O35" s="123">
        <v>0</v>
      </c>
      <c r="P35" s="123">
        <v>0</v>
      </c>
      <c r="Q35" s="123">
        <v>0</v>
      </c>
      <c r="R35" s="124">
        <v>0</v>
      </c>
    </row>
    <row r="36" spans="2:18" x14ac:dyDescent="0.35">
      <c r="B36" s="200" t="s">
        <v>290</v>
      </c>
      <c r="C36" s="19" t="s">
        <v>291</v>
      </c>
      <c r="D36" s="84"/>
      <c r="E36" s="84"/>
      <c r="F36" s="84"/>
      <c r="G36" s="84"/>
      <c r="H36" s="84"/>
      <c r="I36" s="85"/>
      <c r="J36" s="206"/>
      <c r="M36" s="199"/>
      <c r="N36" s="197"/>
      <c r="O36" s="197"/>
      <c r="P36" s="197"/>
      <c r="Q36" s="197"/>
      <c r="R36" s="198"/>
    </row>
    <row r="37" spans="2:18" x14ac:dyDescent="0.35">
      <c r="B37" s="200" t="s">
        <v>292</v>
      </c>
      <c r="C37" s="19" t="s">
        <v>293</v>
      </c>
      <c r="D37" s="84"/>
      <c r="E37" s="84"/>
      <c r="F37" s="84"/>
      <c r="G37" s="84"/>
      <c r="H37" s="84"/>
      <c r="I37" s="85"/>
      <c r="J37" s="206"/>
      <c r="M37" s="199"/>
      <c r="N37" s="197"/>
      <c r="O37" s="197"/>
      <c r="P37" s="197"/>
      <c r="Q37" s="197"/>
      <c r="R37" s="198"/>
    </row>
    <row r="38" spans="2:18" x14ac:dyDescent="0.35">
      <c r="B38" s="208" t="s">
        <v>294</v>
      </c>
      <c r="C38" s="19" t="s">
        <v>295</v>
      </c>
      <c r="D38" s="209"/>
      <c r="E38" s="209"/>
      <c r="F38" s="209"/>
      <c r="G38" s="209"/>
      <c r="H38" s="209"/>
      <c r="I38" s="210"/>
      <c r="J38" s="206"/>
      <c r="M38" s="211"/>
      <c r="N38" s="212"/>
      <c r="O38" s="212"/>
      <c r="P38" s="212"/>
      <c r="Q38" s="212"/>
      <c r="R38" s="213"/>
    </row>
    <row r="39" spans="2:18" s="134" customFormat="1" x14ac:dyDescent="0.35">
      <c r="B39" s="65" t="s">
        <v>296</v>
      </c>
      <c r="C39" s="132" t="s">
        <v>297</v>
      </c>
      <c r="D39" s="21"/>
      <c r="E39" s="21"/>
      <c r="F39" s="21"/>
      <c r="G39" s="21"/>
      <c r="H39" s="21"/>
      <c r="I39" s="22"/>
      <c r="J39" s="133"/>
      <c r="M39" s="68"/>
      <c r="N39" s="69"/>
      <c r="O39" s="69"/>
      <c r="P39" s="69"/>
      <c r="Q39" s="69"/>
      <c r="R39" s="70"/>
    </row>
    <row r="40" spans="2:18" x14ac:dyDescent="0.35">
      <c r="B40" s="208" t="s">
        <v>298</v>
      </c>
      <c r="C40" s="19" t="s">
        <v>299</v>
      </c>
      <c r="D40" s="209"/>
      <c r="E40" s="209"/>
      <c r="F40" s="209"/>
      <c r="G40" s="209"/>
      <c r="H40" s="209"/>
      <c r="I40" s="210"/>
      <c r="J40" s="206"/>
      <c r="M40" s="211"/>
      <c r="N40" s="212"/>
      <c r="O40" s="212"/>
      <c r="P40" s="212"/>
      <c r="Q40" s="212"/>
      <c r="R40" s="213"/>
    </row>
    <row r="41" spans="2:18" x14ac:dyDescent="0.35">
      <c r="B41" s="57" t="s">
        <v>300</v>
      </c>
      <c r="C41" s="114" t="s">
        <v>115</v>
      </c>
      <c r="D41" s="126">
        <f t="shared" ref="D41:I41" si="5">SUM(D36:D40)</f>
        <v>0</v>
      </c>
      <c r="E41" s="126">
        <f t="shared" si="5"/>
        <v>0</v>
      </c>
      <c r="F41" s="126">
        <f t="shared" si="5"/>
        <v>0</v>
      </c>
      <c r="G41" s="126">
        <f t="shared" si="5"/>
        <v>0</v>
      </c>
      <c r="H41" s="126">
        <f t="shared" si="5"/>
        <v>0</v>
      </c>
      <c r="I41" s="127">
        <f t="shared" si="5"/>
        <v>0</v>
      </c>
      <c r="J41" s="27" t="s">
        <v>97</v>
      </c>
      <c r="M41" s="128">
        <v>0</v>
      </c>
      <c r="N41" s="129">
        <v>0</v>
      </c>
      <c r="O41" s="129">
        <v>0</v>
      </c>
      <c r="P41" s="129">
        <v>0</v>
      </c>
      <c r="Q41" s="129">
        <v>0</v>
      </c>
      <c r="R41" s="130">
        <v>0</v>
      </c>
    </row>
    <row r="42" spans="2:18" ht="15" customHeight="1" x14ac:dyDescent="0.35">
      <c r="B42" s="118" t="s">
        <v>301</v>
      </c>
      <c r="C42" s="119" t="s">
        <v>302</v>
      </c>
      <c r="D42" s="126">
        <f t="shared" ref="D42:I42" si="6">D35+D41</f>
        <v>0</v>
      </c>
      <c r="E42" s="126">
        <f t="shared" si="6"/>
        <v>0</v>
      </c>
      <c r="F42" s="126">
        <f t="shared" si="6"/>
        <v>0</v>
      </c>
      <c r="G42" s="126">
        <f t="shared" si="6"/>
        <v>0</v>
      </c>
      <c r="H42" s="126">
        <f t="shared" si="6"/>
        <v>0</v>
      </c>
      <c r="I42" s="127">
        <f t="shared" si="6"/>
        <v>0</v>
      </c>
      <c r="J42" s="27" t="s">
        <v>97</v>
      </c>
      <c r="M42" s="122">
        <v>0</v>
      </c>
      <c r="N42" s="123">
        <v>0</v>
      </c>
      <c r="O42" s="123">
        <v>0</v>
      </c>
      <c r="P42" s="123">
        <v>0</v>
      </c>
      <c r="Q42" s="123">
        <v>0</v>
      </c>
      <c r="R42" s="124">
        <v>0</v>
      </c>
    </row>
    <row r="43" spans="2:18" x14ac:dyDescent="0.35">
      <c r="B43" s="208" t="s">
        <v>303</v>
      </c>
      <c r="C43" s="19" t="s">
        <v>304</v>
      </c>
      <c r="D43" s="21"/>
      <c r="E43" s="21"/>
      <c r="F43" s="21"/>
      <c r="G43" s="21"/>
      <c r="H43" s="21"/>
      <c r="I43" s="22"/>
      <c r="J43" s="206"/>
      <c r="M43" s="211"/>
      <c r="N43" s="212"/>
      <c r="O43" s="212"/>
      <c r="P43" s="212"/>
      <c r="Q43" s="212"/>
      <c r="R43" s="213"/>
    </row>
    <row r="44" spans="2:18" x14ac:dyDescent="0.35">
      <c r="B44" s="208" t="s">
        <v>305</v>
      </c>
      <c r="C44" s="19" t="s">
        <v>306</v>
      </c>
      <c r="D44" s="21"/>
      <c r="E44" s="21"/>
      <c r="F44" s="21"/>
      <c r="G44" s="21"/>
      <c r="H44" s="21"/>
      <c r="I44" s="22"/>
      <c r="J44" s="206"/>
      <c r="M44" s="211"/>
      <c r="N44" s="212"/>
      <c r="O44" s="212"/>
      <c r="P44" s="212"/>
      <c r="Q44" s="212"/>
      <c r="R44" s="213"/>
    </row>
    <row r="45" spans="2:18" x14ac:dyDescent="0.35">
      <c r="B45" s="208" t="s">
        <v>307</v>
      </c>
      <c r="C45" s="19" t="s">
        <v>308</v>
      </c>
      <c r="D45" s="21"/>
      <c r="E45" s="21"/>
      <c r="F45" s="21"/>
      <c r="G45" s="21"/>
      <c r="H45" s="21"/>
      <c r="I45" s="22"/>
      <c r="J45" s="206"/>
      <c r="M45" s="211"/>
      <c r="N45" s="212"/>
      <c r="O45" s="212"/>
      <c r="P45" s="212"/>
      <c r="Q45" s="212"/>
      <c r="R45" s="213"/>
    </row>
    <row r="46" spans="2:18" x14ac:dyDescent="0.35">
      <c r="B46" s="208" t="s">
        <v>309</v>
      </c>
      <c r="C46" s="19" t="s">
        <v>310</v>
      </c>
      <c r="D46" s="21"/>
      <c r="E46" s="21"/>
      <c r="F46" s="21"/>
      <c r="G46" s="21"/>
      <c r="H46" s="21"/>
      <c r="I46" s="22"/>
      <c r="J46" s="206"/>
      <c r="M46" s="211"/>
      <c r="N46" s="212"/>
      <c r="O46" s="212"/>
      <c r="P46" s="212"/>
      <c r="Q46" s="212"/>
      <c r="R46" s="213"/>
    </row>
    <row r="47" spans="2:18" x14ac:dyDescent="0.35">
      <c r="B47" s="57" t="s">
        <v>311</v>
      </c>
      <c r="C47" s="114" t="s">
        <v>115</v>
      </c>
      <c r="D47" s="126">
        <f t="shared" ref="D47:I47" si="7">SUM(D43:D46)</f>
        <v>0</v>
      </c>
      <c r="E47" s="126">
        <f t="shared" si="7"/>
        <v>0</v>
      </c>
      <c r="F47" s="126">
        <f t="shared" si="7"/>
        <v>0</v>
      </c>
      <c r="G47" s="126">
        <f t="shared" si="7"/>
        <v>0</v>
      </c>
      <c r="H47" s="126">
        <f t="shared" si="7"/>
        <v>0</v>
      </c>
      <c r="I47" s="127">
        <f t="shared" si="7"/>
        <v>0</v>
      </c>
      <c r="J47" s="27" t="s">
        <v>97</v>
      </c>
      <c r="M47" s="128">
        <v>0</v>
      </c>
      <c r="N47" s="129">
        <v>0</v>
      </c>
      <c r="O47" s="129">
        <v>0</v>
      </c>
      <c r="P47" s="129">
        <v>0</v>
      </c>
      <c r="Q47" s="129">
        <v>0</v>
      </c>
      <c r="R47" s="130">
        <v>0</v>
      </c>
    </row>
    <row r="48" spans="2:18" s="15" customFormat="1" ht="15" customHeight="1" x14ac:dyDescent="0.35">
      <c r="B48" s="35" t="s">
        <v>312</v>
      </c>
      <c r="C48" s="36" t="s">
        <v>313</v>
      </c>
      <c r="D48" s="135">
        <f t="shared" ref="D48:I48" si="8">D42+D47</f>
        <v>0</v>
      </c>
      <c r="E48" s="135">
        <f t="shared" si="8"/>
        <v>0</v>
      </c>
      <c r="F48" s="135">
        <f t="shared" si="8"/>
        <v>0</v>
      </c>
      <c r="G48" s="135">
        <f t="shared" si="8"/>
        <v>0</v>
      </c>
      <c r="H48" s="135">
        <f t="shared" si="8"/>
        <v>0</v>
      </c>
      <c r="I48" s="136">
        <f t="shared" si="8"/>
        <v>0</v>
      </c>
      <c r="J48" s="27" t="s">
        <v>97</v>
      </c>
      <c r="M48" s="39">
        <v>0</v>
      </c>
      <c r="N48" s="40">
        <v>0</v>
      </c>
      <c r="O48" s="40">
        <v>0</v>
      </c>
      <c r="P48" s="40">
        <v>0</v>
      </c>
      <c r="Q48" s="40">
        <v>0</v>
      </c>
      <c r="R48" s="41">
        <v>0</v>
      </c>
    </row>
    <row r="49" spans="2:9" x14ac:dyDescent="0.35">
      <c r="D49" s="32"/>
      <c r="E49" s="32"/>
      <c r="F49" s="32"/>
      <c r="G49" s="32"/>
      <c r="H49" s="32"/>
      <c r="I49" s="32"/>
    </row>
    <row r="50" spans="2:9" x14ac:dyDescent="0.35">
      <c r="B50" s="61" t="s">
        <v>314</v>
      </c>
    </row>
    <row r="52" spans="2:9" x14ac:dyDescent="0.35">
      <c r="B52" s="253" t="s">
        <v>82</v>
      </c>
      <c r="C52" s="254"/>
      <c r="D52" s="254"/>
      <c r="E52" s="254"/>
      <c r="F52" s="254"/>
      <c r="G52" s="254"/>
      <c r="H52" s="254"/>
      <c r="I52" s="255"/>
    </row>
    <row r="53" spans="2:9" x14ac:dyDescent="0.35">
      <c r="B53" s="256"/>
      <c r="C53" s="257"/>
      <c r="D53" s="257"/>
      <c r="E53" s="257"/>
      <c r="F53" s="257"/>
      <c r="G53" s="257"/>
      <c r="H53" s="257"/>
      <c r="I53" s="258"/>
    </row>
    <row r="54" spans="2:9" x14ac:dyDescent="0.35">
      <c r="B54" s="256"/>
      <c r="C54" s="257"/>
      <c r="D54" s="257"/>
      <c r="E54" s="257"/>
      <c r="F54" s="257"/>
      <c r="G54" s="257"/>
      <c r="H54" s="257"/>
      <c r="I54" s="258"/>
    </row>
    <row r="55" spans="2:9" x14ac:dyDescent="0.35">
      <c r="B55" s="256"/>
      <c r="C55" s="257"/>
      <c r="D55" s="257"/>
      <c r="E55" s="257"/>
      <c r="F55" s="257"/>
      <c r="G55" s="257"/>
      <c r="H55" s="257"/>
      <c r="I55" s="258"/>
    </row>
    <row r="56" spans="2:9" x14ac:dyDescent="0.35">
      <c r="B56" s="256"/>
      <c r="C56" s="257"/>
      <c r="D56" s="257"/>
      <c r="E56" s="257"/>
      <c r="F56" s="257"/>
      <c r="G56" s="257"/>
      <c r="H56" s="257"/>
      <c r="I56" s="258"/>
    </row>
    <row r="57" spans="2:9" x14ac:dyDescent="0.35">
      <c r="B57" s="256"/>
      <c r="C57" s="257"/>
      <c r="D57" s="257"/>
      <c r="E57" s="257"/>
      <c r="F57" s="257"/>
      <c r="G57" s="257"/>
      <c r="H57" s="257"/>
      <c r="I57" s="258"/>
    </row>
    <row r="58" spans="2:9" x14ac:dyDescent="0.35">
      <c r="B58" s="256"/>
      <c r="C58" s="257"/>
      <c r="D58" s="257"/>
      <c r="E58" s="257"/>
      <c r="F58" s="257"/>
      <c r="G58" s="257"/>
      <c r="H58" s="257"/>
      <c r="I58" s="258"/>
    </row>
    <row r="59" spans="2:9" x14ac:dyDescent="0.35">
      <c r="B59" s="259"/>
      <c r="C59" s="260"/>
      <c r="D59" s="260"/>
      <c r="E59" s="260"/>
      <c r="F59" s="260"/>
      <c r="G59" s="260"/>
      <c r="H59" s="260"/>
      <c r="I59" s="261"/>
    </row>
  </sheetData>
  <sheetProtection formatColumns="0" formatRows="0"/>
  <mergeCells count="1">
    <mergeCell ref="B52:I59"/>
  </mergeCells>
  <conditionalFormatting sqref="D17:I18">
    <cfRule type="expression" dxfId="4" priority="5">
      <formula>INT(D17)&lt;&gt;INT(M17)</formula>
    </cfRule>
  </conditionalFormatting>
  <conditionalFormatting sqref="D28:I29">
    <cfRule type="expression" dxfId="3" priority="4">
      <formula>INT(D28)&lt;&gt;INT(M28)</formula>
    </cfRule>
  </conditionalFormatting>
  <conditionalFormatting sqref="D34:I35">
    <cfRule type="expression" dxfId="2" priority="3">
      <formula>INT(D34)&lt;&gt;INT(M34)</formula>
    </cfRule>
  </conditionalFormatting>
  <conditionalFormatting sqref="D41:I42">
    <cfRule type="expression" dxfId="1" priority="2">
      <formula>INT(D41)&lt;&gt;INT(M41)</formula>
    </cfRule>
  </conditionalFormatting>
  <conditionalFormatting sqref="D47:I48">
    <cfRule type="expression" dxfId="0" priority="1">
      <formula>INT(D47)&lt;&gt;INT(M47)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8B8361F8C4F46B6B73E72E0E14E7F" ma:contentTypeVersion="11" ma:contentTypeDescription="Create a new document." ma:contentTypeScope="" ma:versionID="0929aae9d200b00eef637a733cbf379a">
  <xsd:schema xmlns:xsd="http://www.w3.org/2001/XMLSchema" xmlns:xs="http://www.w3.org/2001/XMLSchema" xmlns:p="http://schemas.microsoft.com/office/2006/metadata/properties" xmlns:ns2="c5599a16-661c-4785-97bd-0e388d942bd4" xmlns:ns3="642eb168-59cc-4b86-85b4-0cba3c925d17" targetNamespace="http://schemas.microsoft.com/office/2006/metadata/properties" ma:root="true" ma:fieldsID="327286ee1f32448b27b8cb0e54e8313a" ns2:_="" ns3:_="">
    <xsd:import namespace="c5599a16-661c-4785-97bd-0e388d942bd4"/>
    <xsd:import namespace="642eb168-59cc-4b86-85b4-0cba3c925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99a16-661c-4785-97bd-0e388d942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eb168-59cc-4b86-85b4-0cba3c925d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4a99c7-13dc-41ab-a7a9-6eecd9b09eab}" ma:internalName="TaxCatchAll" ma:showField="CatchAllData" ma:web="642eb168-59cc-4b86-85b4-0cba3c925d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599a16-661c-4785-97bd-0e388d942bd4">
      <Terms xmlns="http://schemas.microsoft.com/office/infopath/2007/PartnerControls"/>
    </lcf76f155ced4ddcb4097134ff3c332f>
    <TaxCatchAll xmlns="642eb168-59cc-4b86-85b4-0cba3c925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319A64-A5CC-46D7-B481-15E9DE58E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99a16-661c-4785-97bd-0e388d942bd4"/>
    <ds:schemaRef ds:uri="642eb168-59cc-4b86-85b4-0cba3c925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B3B35-B4E5-4C92-A3E6-FE887439AD64}">
  <ds:schemaRefs>
    <ds:schemaRef ds:uri="http://schemas.microsoft.com/office/2006/metadata/properties"/>
    <ds:schemaRef ds:uri="http://schemas.microsoft.com/office/infopath/2007/PartnerControls"/>
    <ds:schemaRef ds:uri="c5599a16-661c-4785-97bd-0e388d942bd4"/>
    <ds:schemaRef ds:uri="642eb168-59cc-4b86-85b4-0cba3c925d17"/>
  </ds:schemaRefs>
</ds:datastoreItem>
</file>

<file path=customXml/itemProps3.xml><?xml version="1.0" encoding="utf-8"?>
<ds:datastoreItem xmlns:ds="http://schemas.openxmlformats.org/officeDocument/2006/customXml" ds:itemID="{6A9C23FE-8324-4BA8-92D1-C5608DA443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Report Finale KPI</vt:lpstr>
      <vt:lpstr>Gen</vt:lpstr>
      <vt:lpstr>Dati_Indic</vt:lpstr>
      <vt:lpstr>SP_Mod</vt:lpstr>
      <vt:lpstr>CE_Mod</vt:lpstr>
      <vt:lpstr>RF_Mod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Donvito</dc:creator>
  <cp:keywords/>
  <dc:description/>
  <cp:lastModifiedBy>Valeria Parlagreco</cp:lastModifiedBy>
  <cp:revision/>
  <dcterms:created xsi:type="dcterms:W3CDTF">2024-07-17T14:25:05Z</dcterms:created>
  <dcterms:modified xsi:type="dcterms:W3CDTF">2025-03-28T08:59:17Z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0x010100EFC8B8361F8C4F46B6B73E72E0E14E7F</vt:lpwstr>
  </property>
  <property fmtid="{D5CDD505-2E9C-101B-9397-08002B2CF9AE}" pid="3" name="MediaServiceImageTags">
    <vt:lpwstr/>
  </property>
</Properties>
</file>